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135" activeTab="0"/>
  </bookViews>
  <sheets>
    <sheet name="PLANMED" sheetId="1" r:id="rId1"/>
  </sheets>
  <definedNames>
    <definedName name="_xlnm.Print_Area" localSheetId="0">'PLANMED'!$A$1:$N$170</definedName>
  </definedNames>
  <calcPr fullCalcOnLoad="1"/>
</workbook>
</file>

<file path=xl/sharedStrings.xml><?xml version="1.0" encoding="utf-8"?>
<sst xmlns="http://schemas.openxmlformats.org/spreadsheetml/2006/main" count="464" uniqueCount="291">
  <si>
    <t>UNITÁRIO</t>
  </si>
  <si>
    <t>TOTAL</t>
  </si>
  <si>
    <t>TRANSPORTADO:</t>
  </si>
  <si>
    <t>ITEM</t>
  </si>
  <si>
    <t>VISTO:</t>
  </si>
  <si>
    <t>m</t>
  </si>
  <si>
    <t>UN.</t>
  </si>
  <si>
    <t>1.1</t>
  </si>
  <si>
    <t>2.1</t>
  </si>
  <si>
    <t>3.1</t>
  </si>
  <si>
    <t>3.2</t>
  </si>
  <si>
    <t>4.1</t>
  </si>
  <si>
    <t>4.2</t>
  </si>
  <si>
    <t>5.1</t>
  </si>
  <si>
    <t>6.1</t>
  </si>
  <si>
    <t>6.2</t>
  </si>
  <si>
    <t>7.1</t>
  </si>
  <si>
    <t>7.2</t>
  </si>
  <si>
    <t>7.3</t>
  </si>
  <si>
    <t>7.4</t>
  </si>
  <si>
    <t>8.1</t>
  </si>
  <si>
    <t>VALOR DO</t>
  </si>
  <si>
    <t>Q U A N T I D A D E S     E     P R E Ç O S</t>
  </si>
  <si>
    <t>PREV.</t>
  </si>
  <si>
    <t>PREÇO</t>
  </si>
  <si>
    <t>VALOR</t>
  </si>
  <si>
    <t>ACUM.</t>
  </si>
  <si>
    <t>EXEC.</t>
  </si>
  <si>
    <t>ANT.</t>
  </si>
  <si>
    <t>OBSERVAÇÕES:</t>
  </si>
  <si>
    <t xml:space="preserve">EM: </t>
  </si>
  <si>
    <t>P L A N I L H A   D E    M E D I Ç Ã O</t>
  </si>
  <si>
    <t xml:space="preserve"> CONTRATO:</t>
  </si>
  <si>
    <t>TOTAL JÁ PAGO</t>
  </si>
  <si>
    <t>4.3</t>
  </si>
  <si>
    <t>4.4</t>
  </si>
  <si>
    <t>4.5</t>
  </si>
  <si>
    <t>8.2</t>
  </si>
  <si>
    <t>VALOR DO CONTRATO:</t>
  </si>
  <si>
    <t>RESTO À PAGAR</t>
  </si>
  <si>
    <t>SEMPRE IGUAL AO VALOR DO CONTRATO</t>
  </si>
  <si>
    <t>TEM QUE SER SEMPRE ZERO !!!</t>
  </si>
  <si>
    <t>1.2</t>
  </si>
  <si>
    <t>m²</t>
  </si>
  <si>
    <t>m³</t>
  </si>
  <si>
    <t>3.3</t>
  </si>
  <si>
    <t>3.4</t>
  </si>
  <si>
    <t>3.5</t>
  </si>
  <si>
    <t>und</t>
  </si>
  <si>
    <t>D  I  S  C  R  I  M  I  N  A  Ç  Ã  O</t>
  </si>
  <si>
    <t>TOTAL DO PAGAMENTO:</t>
  </si>
  <si>
    <t>8.3</t>
  </si>
  <si>
    <t>1</t>
  </si>
  <si>
    <t>2</t>
  </si>
  <si>
    <t>3</t>
  </si>
  <si>
    <t>3.6</t>
  </si>
  <si>
    <t>4.6</t>
  </si>
  <si>
    <t>5.2</t>
  </si>
  <si>
    <t>6</t>
  </si>
  <si>
    <t>6.3</t>
  </si>
  <si>
    <t>6.4</t>
  </si>
  <si>
    <t>6.5</t>
  </si>
  <si>
    <t>6.6</t>
  </si>
  <si>
    <t>7</t>
  </si>
  <si>
    <t>8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</si>
  <si>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</si>
  <si>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(Reaproveitamento 2x)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</si>
  <si>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</si>
  <si>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</si>
  <si>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Refeitório com paredes de chapa de compens. 12mm e pontaletes 8x8cm, piso ciment. e cobert. de telhas fibroc. 6mm, incl. ponto de luz e cx. de inspeção (cons. 1.21m2/func./turno), conf. projeto (1 utilização)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</si>
  <si>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</si>
  <si>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Reservatório de fibra de vidro de 1000 L, inclusive suporte em madeira de 7x12cm e 5x7cm, elevado de 4m, conforme projeto (1 utilização)</t>
  </si>
  <si>
    <t>Rede de água,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</si>
  <si>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</t>
  </si>
  <si>
    <t>Passeio de cimentado camurçado com argamassa de cimento e areia no traço 1:3 esp. 1.5cm, e lastro de concreto com 8cm de espessura, inclusive preparo de caixa</t>
  </si>
  <si>
    <t>SUB - TOTAL:</t>
  </si>
  <si>
    <t xml:space="preserve">OBRA/SERVIÇO: CONSTRUÇÃO DE 66 (SESSENTA E SEIS) UNIDADES HABITACIONAIS UNIFAMILIARES </t>
  </si>
  <si>
    <t>LOCAL: LOTEAMENTO DE INTERESSE SOCIAL (LIS) DE SÃO PAULO - PRESIDENTE KENNEDY / ES</t>
  </si>
  <si>
    <t>EMPRESA: ELICON CONSTRUTORA LTDA - EPP - CONTRATO Nº 288/2016</t>
  </si>
  <si>
    <t>1   A  .       MEDIÇÃO  EFETUADA   EM   02/06/2017</t>
  </si>
  <si>
    <t>LOCAÇÃO</t>
  </si>
  <si>
    <t>INFRAESTRUTURA</t>
  </si>
  <si>
    <t>SUPERESTRUTURA</t>
  </si>
  <si>
    <t>COBERTURAS</t>
  </si>
  <si>
    <t>ESQUADRIAS</t>
  </si>
  <si>
    <t>REVESTIMENTO EM PAREDES</t>
  </si>
  <si>
    <t>REVESTIMENTO DE TETOS</t>
  </si>
  <si>
    <t>REVESTIMENTO DE PISOS</t>
  </si>
  <si>
    <t>LOUÇAS E METAIS</t>
  </si>
  <si>
    <t>PINTURA</t>
  </si>
  <si>
    <t>INSTALAÇÕES HIDRO-SANITÁRIAS</t>
  </si>
  <si>
    <t>INSTALAÇÕES ELÉTRICAS</t>
  </si>
  <si>
    <t>PADRÃO DE ENTRADA</t>
  </si>
  <si>
    <t>ENTRADA DE ÁGUA</t>
  </si>
  <si>
    <t>MURO DE FECHAMENTO</t>
  </si>
  <si>
    <t>PAISAGISMO E URBANIZAÇÃO</t>
  </si>
  <si>
    <t>TRATAMENTO, CONSERVAÇÃO E LIMPEZA</t>
  </si>
  <si>
    <t>Placa de obra nas dimensões de 3,0 x 6,0 m, padrão DER-ES</t>
  </si>
  <si>
    <t>Rede de esgoto, contendo fossa e filtro, inclusive tubos e conexões de ligação entre caixas, considerando</t>
  </si>
  <si>
    <t>Locação de obra com gabarito de madeira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</si>
  <si>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</si>
  <si>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</si>
  <si>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</si>
  <si>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</si>
  <si>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</si>
  <si>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Fornecimento, dobragem e colocação em fôrma, de armadura CA-50 A média, diâmetro de 6.3 a 10.0 mm</t>
  </si>
  <si>
    <t>QUANT. P/ UNID.</t>
  </si>
  <si>
    <t>QUANT.</t>
  </si>
  <si>
    <t>kg</t>
  </si>
  <si>
    <t>1.3</t>
  </si>
  <si>
    <t>1.4</t>
  </si>
  <si>
    <t>1.5</t>
  </si>
  <si>
    <t>1.6</t>
  </si>
  <si>
    <t>1.7</t>
  </si>
  <si>
    <t>1.8</t>
  </si>
  <si>
    <t>1.9</t>
  </si>
  <si>
    <t>1.10</t>
  </si>
  <si>
    <t>4</t>
  </si>
  <si>
    <t>Fôrma de tábua de madeira de 2.5x30.0cm, levando-se em conta utilização 1 vez (incluindo o material, corte, montagem, escoramento e desforma)</t>
  </si>
  <si>
    <t>Laje pré-moldada para forro simples revestido, vão até 3.5m, capeamento 2cm, esp. 10cm, Fck=150Kg/cm2</t>
  </si>
  <si>
    <t>Verga/contraverga reta de concreto armado 10 x 5 cm, Fck = 15 MPa, inclusive forma, armação e desforma</t>
  </si>
  <si>
    <t>Alvenaria de blocos cerâmicos 10 furos 10x20x20cm, assentados c/argamassa de cimento, cal hidratada CH1 e areia traço 1:0,5:8, esp. das juntas 12mm e esp. das paredes s/revestimento, 10cm</t>
  </si>
  <si>
    <t>5</t>
  </si>
  <si>
    <t>Estrutura em madeira aparelhada, para telha cerâmica, apoiada em parede</t>
  </si>
  <si>
    <t>Cobertura em telha cerâmica tipo colonial, com argamassa  traço 1:3 (cimento e areia)</t>
  </si>
  <si>
    <t>Marco de madeira de lei tipo Paraju ou equivalente com 15x3 cm de batente, nas dimensões de 0.80 x 2.10m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</si>
  <si>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</si>
  <si>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Porta de abrir tipo veneziana em alumínio anodizado, linha 25, completa, incl. puxador com tranca, caixilho, alizar e contramarco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</si>
  <si>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</si>
  <si>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</si>
  <si>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Vidro plano transparente liso, com 4 mm de espessura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</si>
  <si>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</si>
  <si>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</si>
  <si>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Emboço de argamassa de cimento, cal hidratada CH1 e areia média ou grossa lavada no traço 1:0.5:6, espessura 20 mm</t>
  </si>
  <si>
    <t>Azulejo branco 15 x 15 cm, juntas a prumo, assentado com argamassa de cimento colante, inclusive rejuntamento com cimento branco, marcas de referência Eliane, Cecrisa ou Portobello</t>
  </si>
  <si>
    <t>9</t>
  </si>
  <si>
    <t>10</t>
  </si>
  <si>
    <t>9.1</t>
  </si>
  <si>
    <t>9.2</t>
  </si>
  <si>
    <t>9.3</t>
  </si>
  <si>
    <t>9.4</t>
  </si>
  <si>
    <t>9.5</t>
  </si>
  <si>
    <t>9.6</t>
  </si>
  <si>
    <t>9.7</t>
  </si>
  <si>
    <t>10.1</t>
  </si>
  <si>
    <t>10.2</t>
  </si>
  <si>
    <t>10.3</t>
  </si>
  <si>
    <t>10.4</t>
  </si>
  <si>
    <t>10.5</t>
  </si>
  <si>
    <t>10.6</t>
  </si>
  <si>
    <t>10.7</t>
  </si>
  <si>
    <t>Forro PVC branco L = 20 cm, frisado, colocado</t>
  </si>
  <si>
    <t>Chapisco com argamassa de cimento e areia média ou grossa lavada no traço 1:3, espessura 5 mm</t>
  </si>
  <si>
    <t>Reboco tipo paulista com argamassa de cimento, cal hidratada e areia fina lavada no traço 1:1:6 esp de 25 mm</t>
  </si>
  <si>
    <t>Lastro impermeabilizado de concreto não estrutural, espessura de 6 cm</t>
  </si>
  <si>
    <t>Regularização de base p/ revestimento cerâmico, com argamassa de cimento e areia no traço 1:5, espessura 3cm</t>
  </si>
  <si>
    <t>Piso cerâmico esmaltado, PEI 5, acabamento semibrilho, dim. 44x44cm, ref. de cor IMOLA ICE Biancogres/equiv. assentado com argamassa de cimento colante, inclusive rejuntamento com cimento branco</t>
  </si>
  <si>
    <t>Soleira de granito esp. 2 cm e largura de 15 cm</t>
  </si>
  <si>
    <t>Rodapé de cerâmica PEI-3, assentado com argamassa de cimento cola h = 7.0 cm, inclusive rejuntamento</t>
  </si>
  <si>
    <t>Peitoril de granito cinza polido, 15 cm, esp. 3cm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</si>
  <si>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</si>
  <si>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</si>
  <si>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Torneira pressão em PVC para pia diam. 1/2", marcas de referência Astra, Cipla ou Akros</t>
  </si>
  <si>
    <t>Torneira pressão cromada diam. 3/4" para uso geral, marcas de referência Fabrimar, Deca ou Docol</t>
  </si>
  <si>
    <t>Bancada de granito com espessura de 2 cm</t>
  </si>
  <si>
    <t>Tanque de mármore sintético com um bojo, inclusive válvula e sifão em PVC</t>
  </si>
  <si>
    <t>Cuba em aço inox nº 02 (dim.560x340x150)mm, marcas de referência Franke, Strake, tramontina, inclusive válvula de metal 31/2" e sifão cromado 1 x 1/2", excl. torneira</t>
  </si>
  <si>
    <t>11</t>
  </si>
  <si>
    <t>12</t>
  </si>
  <si>
    <t>13</t>
  </si>
  <si>
    <t>14</t>
  </si>
  <si>
    <t>15</t>
  </si>
  <si>
    <t>16</t>
  </si>
  <si>
    <t>17</t>
  </si>
  <si>
    <t>18</t>
  </si>
  <si>
    <t>11.1</t>
  </si>
  <si>
    <t>12.1</t>
  </si>
  <si>
    <t>13.1</t>
  </si>
  <si>
    <t>14.1</t>
  </si>
  <si>
    <t>15.1</t>
  </si>
  <si>
    <t>16.1</t>
  </si>
  <si>
    <t>17.1</t>
  </si>
  <si>
    <t>18.1</t>
  </si>
  <si>
    <t>11.2</t>
  </si>
  <si>
    <t>11.3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</si>
  <si>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</si>
  <si>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</si>
  <si>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</si>
  <si>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</si>
  <si>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</si>
  <si>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</si>
  <si>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</si>
  <si>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</si>
  <si>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</si>
  <si>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</si>
  <si>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</si>
  <si>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</si>
  <si>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</si>
  <si>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</si>
  <si>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</si>
  <si>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</si>
  <si>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</si>
  <si>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</si>
  <si>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</si>
  <si>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</si>
  <si>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</si>
  <si>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</si>
  <si>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</si>
  <si>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</si>
  <si>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</si>
  <si>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</si>
  <si>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</si>
  <si>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</si>
  <si>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</si>
  <si>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</si>
  <si>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</si>
  <si>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</si>
  <si>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14.2</t>
  </si>
  <si>
    <t>14.3</t>
  </si>
  <si>
    <t>14.4</t>
  </si>
  <si>
    <t>14.5</t>
  </si>
  <si>
    <t>14.6</t>
  </si>
  <si>
    <t>14.7</t>
  </si>
  <si>
    <t>16.2</t>
  </si>
  <si>
    <t>16.3</t>
  </si>
  <si>
    <t>17.2</t>
  </si>
  <si>
    <t>17.3</t>
  </si>
  <si>
    <t>17.4</t>
  </si>
  <si>
    <t>17.5</t>
  </si>
  <si>
    <t>17.6</t>
  </si>
  <si>
    <t>17.7</t>
  </si>
  <si>
    <t>Pintura com tinta látex PVA, marcas de referência Suvinil, Coral ou Metalatex, inclusive selador em paredes e forros, a três demãos</t>
  </si>
  <si>
    <t>Pintura com tinta acrílica, marcas de referência Suvinil, Coral ou Metalatex, inclusive selador acrílico, em paredes e forros, a três demãos</t>
  </si>
  <si>
    <t>Pintura com verniz brilhante, linha Premium, marcas de referência Suvinil, Coral ou Metalatex, em madeira, a três demãos (portas)</t>
  </si>
  <si>
    <t>Reservatório de fibra de vidro 1000l, inclusive peça de madeira 6x16cm para apoio, exclusive flanges e torneira de bóia</t>
  </si>
  <si>
    <t>Barrilete, inclusive tubulação, conexões e registros da limpeza, extravasor e suspiro</t>
  </si>
  <si>
    <t>Prumada de água fria</t>
  </si>
  <si>
    <t>Ponto de água fria (lavatório, tanque, pia de cozinha, etc...)</t>
  </si>
  <si>
    <t>Ponto com registro de pressão (chuveiro, caixa de descarga, etc...)</t>
  </si>
  <si>
    <t>Ponto para esgoto primário (vaso sanitário)</t>
  </si>
  <si>
    <t>Ponto para esgoto secundário (pia, lavatório, mictório, tanque, bidê, etc...)</t>
  </si>
  <si>
    <t>Ponto para caixa sifonada, inclusive caixa sifonada pvc 150x150x50mm com grelha em pvc</t>
  </si>
  <si>
    <t>Ponto para ralo sifonado, inclusive ralo sifonado 100 x 40 mm c/ grelha em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</si>
  <si>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</si>
  <si>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</si>
  <si>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</si>
  <si>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</si>
  <si>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</si>
  <si>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Caixa de passagem de alvenaria de blocos cerâmicos 10 furos 10x20x20cm, dimensão de 50x50x50cm, com revestimento interno em chapisco e reboco, tampa de concreto esp. 5cm e lastro de brita 5cm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</si>
  <si>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</si>
  <si>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</si>
  <si>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paralelo - considerando eletroduto PVC rígido de 3/4" inclusive conexões (8.5m), fio isolado PVC de 2.5mm2 (28.8m)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</si>
  <si>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</si>
  <si>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Ponto padrão de tomada para chuveiro elétrico - considerando eletroduto PVC rígido de 3/4" inclusive conexões (9.0m), fio isolado PVC de 6.0mm2 (32.5m) e caixa estampada 4x2" (1 und)</t>
  </si>
  <si>
    <t>Ponto de antena de TV - considerando eletroduto PVC rígido de 3/4" inclusive conexões (3.0m), cabo coaxial 67 Ohms (4.5m) e caixa estampada 4x2" (1 und)</t>
  </si>
  <si>
    <t>Ponto padrão de tomada TUE - considerando eletroduto PVC rígido de 3/4" inclusive conexões (5.0m), fio isolado PVC de 6.0mm2 (16.5m) e caixa estampada 4x2" (1 und)</t>
  </si>
  <si>
    <t>Receptáculo (bocal) de louça para lâmpada incandescente</t>
  </si>
  <si>
    <t>Ponto para rede lógica em caixa de pvc amarela 4x2", com conector RJ-45 fêmea e caixa 4x4" PVC amarela</t>
  </si>
  <si>
    <t>Tomada padrão brasileiro linha branca, NBR 14136 2 polos 10A/250V, com placa 4x2"</t>
  </si>
  <si>
    <t>Tomada 2 polos mais terra 20A/250V, com placa 4x2"</t>
  </si>
  <si>
    <t>Interruptor de uma tecla simples 10A/250V, com placa 4x2"</t>
  </si>
  <si>
    <t>Interruptor de uma tecla simples 10A/250V e uma tomada 2 polos 10A/250V, padrão brasileiro, NBR 14136, linha branca, com placa 4x2"</t>
  </si>
  <si>
    <t>Tomada coaxial 75 ohms para TV</t>
  </si>
  <si>
    <t>Chuveiro elétrico tipo ducha Lorenzet ou Corona</t>
  </si>
  <si>
    <t>Lâmpada fluorescente compacta 20W - E27</t>
  </si>
  <si>
    <t>Disjuntor monopolar 63 A - Norma DIN</t>
  </si>
  <si>
    <t>Disjuntor unipolar 50 A - Norma DIN</t>
  </si>
  <si>
    <t>Disjuntor monopolar 32 A - Norma DIN</t>
  </si>
  <si>
    <t>Quadro de distribuição para 06 circuitos, inclusive disjuntores monopolar</t>
  </si>
  <si>
    <t>Padrão de entrada de energia elétrica, monofásico, entrada aérea, a 2 fios, carga instalada de 3500 até 9000W</t>
  </si>
  <si>
    <t>Haste de terra tipo COPPERWELD - 5/8" x 2.40m</t>
  </si>
  <si>
    <t>Eletroduto PEAD, cor preta, diam. 2", marca ref. Kanaflex ou equivalente</t>
  </si>
  <si>
    <t>Fio ou cabo de cobre termoplástico, com isolamento para 0.6/1000V - 70º, seção de 16.0 mm2</t>
  </si>
  <si>
    <t>Caixa de passagem de alvenaria de blocos de concreto 9x19x39cm, dimensões de 40x40x50cm, com revestimento interno em chapisco e reboco, tampa de concreto esp.5cm e lastro de brita 5cm</t>
  </si>
  <si>
    <t>Fita isolante em rolo de 19mm x 20 m, número 33 Scoth ou equivalente</t>
  </si>
  <si>
    <t>Tubo de PVC rígido soldável marrom, diâm. 20mm (1/2"), inclusive conexões</t>
  </si>
  <si>
    <t>Portão de ferro de abrir em barra chata, inclusive chumbamento</t>
  </si>
  <si>
    <t>Pintura com tinta esmalte sintético Suvinil, Coral ou Metalatex a duas demãos, inclusive fundo anti corrosivo a uma demão, em metal.</t>
  </si>
  <si>
    <t>Muro de alvenaria de blocos cerâmicos 10x20x20cm, c/ pilares a cada 2 m, esp. 10cm e h=0,9m, revestido com chapisco, reboco e pintura acrílica a 2 demãos, incl. pilares, cintas e sapatas, empregando arg. cimento cal e areia</t>
  </si>
  <si>
    <t>Execução de lastro de brita nº 02 sob passeios e ciclovias, incl. escavação, esp 0,04m</t>
  </si>
  <si>
    <t>Mesa de concreto aparente com tampo de 60x60x5 cm, base de 30x30x75 cm e tabuleiro 40x40cm embutido no concreto, feito com pastilhas de mármore branco e granito preto de 5x5x2cm conf. Projeto</t>
  </si>
  <si>
    <t>Banco de concreto aparente com tampo de 40x40x5 cm e base de 20x20x36 cm para mesa de jogos, conforme detalhe em projeto</t>
  </si>
  <si>
    <t>Banco de concreto armado aparente com apoios de alvenaria assentada com argamassa de cimento, cal e areia, largura de 0,50m e espessura de 0,05m</t>
  </si>
  <si>
    <t>Gramínea em leiva, extração, plantio e transporte M2 6,68</t>
  </si>
  <si>
    <t>Plantio de árvore regional, altura maior que 2,00 m, em cavas de 80x80x80 cm.</t>
  </si>
  <si>
    <t>Limpeza geral da obra</t>
  </si>
  <si>
    <t>pt</t>
  </si>
  <si>
    <t>1/4</t>
  </si>
  <si>
    <t>2/4</t>
  </si>
  <si>
    <t>3/4</t>
  </si>
  <si>
    <t>4/4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</si>
</sst>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#,##0.0"/>
    <numFmt numFmtId="198" formatCode="[$-416]dddd\,\ d&quot; de &quot;mmmm&quot; de &quot;yyyy"/>
    <numFmt numFmtId="199" formatCode="yyyy\-mm\-dd"/>
    <numFmt numFmtId="200" formatCode="00000"/>
    <numFmt numFmtId="201" formatCode="&quot;R$ &quot;#,##0.00"/>
    <numFmt numFmtId="202" formatCode="&quot;R$&quot;\ #,##0.00"/>
    <numFmt numFmtId="203" formatCode="_(* #,##0.0_);_(* \(#,##0.0\);_(* &quot;-&quot;??_);_(@_)"/>
    <numFmt numFmtId="204" formatCode="&quot;Ativado&quot;;&quot;Ativado&quot;;&quot;Desativad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/>
    </xf>
    <xf numFmtId="4" fontId="46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184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4" borderId="15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49" fontId="0" fillId="0" borderId="28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0" fontId="8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0" fillId="33" borderId="34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184" fontId="0" fillId="0" borderId="3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4" fontId="1" fillId="0" borderId="3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01" fontId="4" fillId="0" borderId="11" xfId="0" applyNumberFormat="1" applyFont="1" applyFill="1" applyBorder="1" applyAlignment="1" applyProtection="1">
      <alignment horizontal="center"/>
      <protection locked="0"/>
    </xf>
    <xf numFmtId="201" fontId="4" fillId="0" borderId="4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4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51" xfId="0" applyNumberFormat="1" applyFont="1" applyFill="1" applyBorder="1" applyAlignment="1">
      <alignment horizontal="left" vertical="center" wrapText="1"/>
    </xf>
    <xf numFmtId="49" fontId="0" fillId="0" borderId="52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 vertical="center"/>
    </xf>
    <xf numFmtId="4" fontId="0" fillId="0" borderId="49" xfId="0" applyNumberFormat="1" applyFont="1" applyFill="1" applyBorder="1" applyAlignment="1">
      <alignment horizontal="right" vertical="center"/>
    </xf>
    <xf numFmtId="49" fontId="1" fillId="33" borderId="19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9" xfId="0" applyNumberFormat="1" applyFont="1" applyFill="1" applyBorder="1" applyAlignment="1">
      <alignment horizontal="lef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justify"/>
    </xf>
    <xf numFmtId="0" fontId="4" fillId="0" borderId="21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showZeros="0" tabSelected="1" view="pageBreakPreview" zoomScale="85" zoomScaleNormal="85" zoomScaleSheetLayoutView="85" zoomScalePageLayoutView="0" workbookViewId="0" topLeftCell="A145">
      <selection activeCell="N168" sqref="N168"/>
    </sheetView>
  </sheetViews>
  <sheetFormatPr defaultColWidth="11.421875" defaultRowHeight="12.75"/>
  <cols>
    <col min="1" max="1" width="6.28125" style="45" customWidth="1"/>
    <col min="2" max="2" width="70.7109375" style="60" customWidth="1"/>
    <col min="3" max="3" width="9.421875" style="60" customWidth="1"/>
    <col min="4" max="4" width="7.421875" style="60" customWidth="1"/>
    <col min="5" max="5" width="6.57421875" style="60" customWidth="1"/>
    <col min="6" max="6" width="4.28125" style="66" customWidth="1"/>
    <col min="7" max="7" width="9.28125" style="66" customWidth="1"/>
    <col min="8" max="8" width="9.28125" style="46" customWidth="1"/>
    <col min="9" max="9" width="10.28125" style="46" customWidth="1"/>
    <col min="10" max="10" width="13.28125" style="46" customWidth="1"/>
    <col min="11" max="11" width="14.421875" style="62" customWidth="1"/>
    <col min="12" max="12" width="13.28125" style="46" customWidth="1"/>
    <col min="13" max="13" width="9.7109375" style="58" customWidth="1"/>
    <col min="14" max="14" width="12.140625" style="58" customWidth="1"/>
    <col min="15" max="15" width="11.421875" style="20" customWidth="1"/>
    <col min="16" max="16" width="13.28125" style="14" customWidth="1"/>
    <col min="17" max="17" width="12.140625" style="19" bestFit="1" customWidth="1"/>
    <col min="18" max="20" width="11.421875" style="0" customWidth="1"/>
    <col min="21" max="21" width="13.00390625" style="0" customWidth="1"/>
  </cols>
  <sheetData>
    <row r="1" spans="1:20" s="1" customFormat="1" ht="19.5" customHeight="1" thickBot="1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68"/>
      <c r="P1" s="68"/>
      <c r="Q1" s="68"/>
      <c r="R1" s="67"/>
      <c r="S1" s="61"/>
      <c r="T1" s="16"/>
    </row>
    <row r="2" spans="1:14" ht="13.5" thickTop="1">
      <c r="A2" s="79"/>
      <c r="B2" s="131" t="s">
        <v>76</v>
      </c>
      <c r="C2" s="131"/>
      <c r="D2" s="131"/>
      <c r="E2" s="131"/>
      <c r="F2" s="131"/>
      <c r="G2" s="131"/>
      <c r="H2" s="132"/>
      <c r="I2" s="10" t="s">
        <v>21</v>
      </c>
      <c r="J2" s="8"/>
      <c r="K2" s="4"/>
      <c r="L2" s="4"/>
      <c r="M2" s="47"/>
      <c r="N2" s="80" t="s">
        <v>287</v>
      </c>
    </row>
    <row r="3" spans="1:14" ht="13.5" thickBot="1">
      <c r="A3" s="81"/>
      <c r="B3" s="133"/>
      <c r="C3" s="133"/>
      <c r="D3" s="133"/>
      <c r="E3" s="133"/>
      <c r="F3" s="133"/>
      <c r="G3" s="133"/>
      <c r="H3" s="134"/>
      <c r="I3" s="11" t="s">
        <v>32</v>
      </c>
      <c r="J3" s="5"/>
      <c r="K3" s="109">
        <v>4652674.8422</v>
      </c>
      <c r="L3" s="110"/>
      <c r="M3" s="48"/>
      <c r="N3" s="82"/>
    </row>
    <row r="4" spans="1:14" ht="20.25" customHeight="1" thickTop="1">
      <c r="A4" s="81"/>
      <c r="B4" s="111" t="s">
        <v>77</v>
      </c>
      <c r="C4" s="111"/>
      <c r="D4" s="111"/>
      <c r="E4" s="111"/>
      <c r="F4" s="111"/>
      <c r="G4" s="111"/>
      <c r="H4" s="112"/>
      <c r="I4" s="12" t="s">
        <v>1</v>
      </c>
      <c r="J4" s="8"/>
      <c r="K4" s="69"/>
      <c r="L4" s="69"/>
      <c r="M4" s="49"/>
      <c r="N4" s="83"/>
    </row>
    <row r="5" spans="1:14" ht="13.5" customHeight="1" thickBot="1">
      <c r="A5" s="84"/>
      <c r="B5" s="113" t="s">
        <v>78</v>
      </c>
      <c r="C5" s="113"/>
      <c r="D5" s="113"/>
      <c r="E5" s="113"/>
      <c r="F5" s="113"/>
      <c r="G5" s="113"/>
      <c r="H5" s="114"/>
      <c r="I5" s="11" t="s">
        <v>2</v>
      </c>
      <c r="J5" s="6"/>
      <c r="K5" s="9"/>
      <c r="L5" s="6"/>
      <c r="M5" s="50"/>
      <c r="N5" s="85"/>
    </row>
    <row r="6" spans="1:14" ht="13.5" thickTop="1">
      <c r="A6" s="86"/>
      <c r="B6" s="115"/>
      <c r="C6" s="116"/>
      <c r="D6" s="116"/>
      <c r="E6" s="117"/>
      <c r="F6" s="24"/>
      <c r="G6" s="151"/>
      <c r="H6" s="25"/>
      <c r="I6" s="26"/>
      <c r="J6" s="27"/>
      <c r="K6" s="25" t="s">
        <v>22</v>
      </c>
      <c r="L6" s="25"/>
      <c r="M6" s="51"/>
      <c r="N6" s="87"/>
    </row>
    <row r="7" spans="1:14" ht="12.75">
      <c r="A7" s="88" t="s">
        <v>3</v>
      </c>
      <c r="B7" s="118" t="s">
        <v>49</v>
      </c>
      <c r="C7" s="119"/>
      <c r="D7" s="119"/>
      <c r="E7" s="120"/>
      <c r="F7" s="28" t="s">
        <v>6</v>
      </c>
      <c r="G7" s="156" t="s">
        <v>106</v>
      </c>
      <c r="H7" s="154" t="s">
        <v>107</v>
      </c>
      <c r="I7" s="30" t="s">
        <v>24</v>
      </c>
      <c r="J7" s="31" t="s">
        <v>25</v>
      </c>
      <c r="K7" s="32" t="s">
        <v>26</v>
      </c>
      <c r="L7" s="29" t="s">
        <v>25</v>
      </c>
      <c r="M7" s="52" t="s">
        <v>27</v>
      </c>
      <c r="N7" s="89" t="s">
        <v>25</v>
      </c>
    </row>
    <row r="8" spans="1:14" ht="13.5" thickBot="1">
      <c r="A8" s="90"/>
      <c r="B8" s="121"/>
      <c r="C8" s="122"/>
      <c r="D8" s="122"/>
      <c r="E8" s="123"/>
      <c r="F8" s="33"/>
      <c r="G8" s="157"/>
      <c r="H8" s="155"/>
      <c r="I8" s="35" t="s">
        <v>0</v>
      </c>
      <c r="J8" s="36"/>
      <c r="K8" s="37" t="s">
        <v>28</v>
      </c>
      <c r="L8" s="34"/>
      <c r="M8" s="53"/>
      <c r="N8" s="91"/>
    </row>
    <row r="9" spans="1:17" s="13" customFormat="1" ht="12.75" customHeight="1" thickTop="1">
      <c r="A9" s="72" t="s">
        <v>52</v>
      </c>
      <c r="B9" s="129" t="s">
        <v>65</v>
      </c>
      <c r="C9" s="129"/>
      <c r="D9" s="129"/>
      <c r="E9" s="129"/>
      <c r="F9" s="74"/>
      <c r="G9" s="75"/>
      <c r="H9" s="75"/>
      <c r="I9" s="75"/>
      <c r="J9" s="75">
        <f>H9*I9</f>
        <v>0</v>
      </c>
      <c r="K9" s="75"/>
      <c r="L9" s="75"/>
      <c r="M9" s="75"/>
      <c r="N9" s="92">
        <f aca="true" t="shared" si="0" ref="N9:N21">M9*I9</f>
        <v>0</v>
      </c>
      <c r="O9" s="77">
        <f>H9-K9-M9</f>
        <v>0</v>
      </c>
      <c r="P9" s="2">
        <f>O9*I9</f>
        <v>0</v>
      </c>
      <c r="Q9" s="17"/>
    </row>
    <row r="10" spans="1:17" s="13" customFormat="1" ht="38.25" customHeight="1">
      <c r="A10" s="73" t="s">
        <v>7</v>
      </c>
      <c r="B10" s="124" t="s">
        <v>66</v>
      </c>
      <c r="C10" s="125"/>
      <c r="D10" s="125"/>
      <c r="E10" s="126"/>
      <c r="F10" s="150" t="s">
        <v>5</v>
      </c>
      <c r="G10" s="76"/>
      <c r="H10" s="76">
        <v>240</v>
      </c>
      <c r="I10" s="55">
        <v>76.17</v>
      </c>
      <c r="J10" s="54">
        <f aca="true" t="shared" si="1" ref="J10:J35">H10*I10</f>
        <v>18280.8</v>
      </c>
      <c r="K10" s="54"/>
      <c r="L10" s="56"/>
      <c r="M10" s="54">
        <v>240</v>
      </c>
      <c r="N10" s="93">
        <f t="shared" si="0"/>
        <v>18280.8</v>
      </c>
      <c r="O10" s="77">
        <f>H10-K10-M10</f>
        <v>0</v>
      </c>
      <c r="P10" s="2">
        <f>O10*I10</f>
        <v>0</v>
      </c>
      <c r="Q10" s="17"/>
    </row>
    <row r="11" spans="1:17" s="13" customFormat="1" ht="12.75" customHeight="1">
      <c r="A11" s="73" t="s">
        <v>42</v>
      </c>
      <c r="B11" s="124" t="s">
        <v>97</v>
      </c>
      <c r="C11" s="125"/>
      <c r="D11" s="125"/>
      <c r="E11" s="126"/>
      <c r="F11" s="150" t="s">
        <v>43</v>
      </c>
      <c r="G11" s="76"/>
      <c r="H11" s="76">
        <v>18</v>
      </c>
      <c r="I11" s="55">
        <v>155.95</v>
      </c>
      <c r="J11" s="54">
        <f t="shared" si="1"/>
        <v>2807.1</v>
      </c>
      <c r="K11" s="54"/>
      <c r="L11" s="56"/>
      <c r="M11" s="54">
        <v>18</v>
      </c>
      <c r="N11" s="93">
        <f t="shared" si="0"/>
        <v>2807.1</v>
      </c>
      <c r="O11" s="77">
        <f aca="true" t="shared" si="2" ref="O11:O19">H11-K11-M11</f>
        <v>0</v>
      </c>
      <c r="P11" s="2">
        <f aca="true" t="shared" si="3" ref="P11:P19">O11*I11</f>
        <v>0</v>
      </c>
      <c r="Q11" s="17"/>
    </row>
    <row r="12" spans="1:17" s="13" customFormat="1" ht="26.25" customHeight="1">
      <c r="A12" s="73" t="s">
        <v>109</v>
      </c>
      <c r="B12" s="124" t="s">
        <v>67</v>
      </c>
      <c r="C12" s="125"/>
      <c r="D12" s="125"/>
      <c r="E12" s="126"/>
      <c r="F12" s="150" t="s">
        <v>43</v>
      </c>
      <c r="G12" s="76"/>
      <c r="H12" s="76">
        <v>14.5</v>
      </c>
      <c r="I12" s="55">
        <v>344.76</v>
      </c>
      <c r="J12" s="54">
        <f t="shared" si="1"/>
        <v>4999.0199999999995</v>
      </c>
      <c r="K12" s="54"/>
      <c r="L12" s="56"/>
      <c r="M12" s="54">
        <v>14.5</v>
      </c>
      <c r="N12" s="93">
        <f t="shared" si="0"/>
        <v>4999.0199999999995</v>
      </c>
      <c r="O12" s="77">
        <f t="shared" si="2"/>
        <v>0</v>
      </c>
      <c r="P12" s="2">
        <f t="shared" si="3"/>
        <v>0</v>
      </c>
      <c r="Q12" s="17"/>
    </row>
    <row r="13" spans="1:17" s="13" customFormat="1" ht="26.25" customHeight="1">
      <c r="A13" s="73" t="s">
        <v>110</v>
      </c>
      <c r="B13" s="124" t="s">
        <v>68</v>
      </c>
      <c r="C13" s="125"/>
      <c r="D13" s="125"/>
      <c r="E13" s="126"/>
      <c r="F13" s="150" t="s">
        <v>43</v>
      </c>
      <c r="G13" s="76"/>
      <c r="H13" s="76">
        <v>10.9</v>
      </c>
      <c r="I13" s="55">
        <v>242.92</v>
      </c>
      <c r="J13" s="54">
        <f t="shared" si="1"/>
        <v>2647.828</v>
      </c>
      <c r="K13" s="54"/>
      <c r="L13" s="56"/>
      <c r="M13" s="54">
        <v>10.9</v>
      </c>
      <c r="N13" s="93">
        <f t="shared" si="0"/>
        <v>2647.828</v>
      </c>
      <c r="O13" s="77">
        <f t="shared" si="2"/>
        <v>0</v>
      </c>
      <c r="P13" s="2">
        <f t="shared" si="3"/>
        <v>0</v>
      </c>
      <c r="Q13" s="17"/>
    </row>
    <row r="14" spans="1:17" s="13" customFormat="1" ht="26.25" customHeight="1">
      <c r="A14" s="73" t="s">
        <v>111</v>
      </c>
      <c r="B14" s="124" t="s">
        <v>69</v>
      </c>
      <c r="C14" s="125"/>
      <c r="D14" s="125"/>
      <c r="E14" s="126"/>
      <c r="F14" s="150" t="s">
        <v>43</v>
      </c>
      <c r="G14" s="76"/>
      <c r="H14" s="76">
        <v>20</v>
      </c>
      <c r="I14" s="55">
        <v>213.29</v>
      </c>
      <c r="J14" s="54">
        <f t="shared" si="1"/>
        <v>4265.8</v>
      </c>
      <c r="K14" s="54"/>
      <c r="L14" s="56"/>
      <c r="M14" s="54">
        <v>20</v>
      </c>
      <c r="N14" s="93">
        <f t="shared" si="0"/>
        <v>4265.8</v>
      </c>
      <c r="O14" s="77">
        <f t="shared" si="2"/>
        <v>0</v>
      </c>
      <c r="P14" s="2">
        <f t="shared" si="3"/>
        <v>0</v>
      </c>
      <c r="Q14" s="17"/>
    </row>
    <row r="15" spans="1:17" s="13" customFormat="1" ht="26.25" customHeight="1">
      <c r="A15" s="73" t="s">
        <v>112</v>
      </c>
      <c r="B15" s="124" t="s">
        <v>70</v>
      </c>
      <c r="C15" s="125"/>
      <c r="D15" s="125"/>
      <c r="E15" s="126"/>
      <c r="F15" s="150" t="s">
        <v>48</v>
      </c>
      <c r="G15" s="76"/>
      <c r="H15" s="76">
        <v>1</v>
      </c>
      <c r="I15" s="55">
        <v>6575.92</v>
      </c>
      <c r="J15" s="54">
        <f t="shared" si="1"/>
        <v>6575.92</v>
      </c>
      <c r="K15" s="54"/>
      <c r="L15" s="56"/>
      <c r="M15" s="54">
        <v>1</v>
      </c>
      <c r="N15" s="93">
        <f t="shared" si="0"/>
        <v>6575.92</v>
      </c>
      <c r="O15" s="77">
        <f t="shared" si="2"/>
        <v>0</v>
      </c>
      <c r="P15" s="2">
        <f t="shared" si="3"/>
        <v>0</v>
      </c>
      <c r="Q15" s="17"/>
    </row>
    <row r="16" spans="1:17" s="13" customFormat="1" ht="26.25" customHeight="1">
      <c r="A16" s="73" t="s">
        <v>113</v>
      </c>
      <c r="B16" s="124" t="s">
        <v>71</v>
      </c>
      <c r="C16" s="125"/>
      <c r="D16" s="125"/>
      <c r="E16" s="126"/>
      <c r="F16" s="150" t="s">
        <v>48</v>
      </c>
      <c r="G16" s="76"/>
      <c r="H16" s="76">
        <v>1</v>
      </c>
      <c r="I16" s="55">
        <v>915.98</v>
      </c>
      <c r="J16" s="54">
        <f t="shared" si="1"/>
        <v>915.98</v>
      </c>
      <c r="K16" s="54"/>
      <c r="L16" s="56"/>
      <c r="M16" s="54">
        <v>1</v>
      </c>
      <c r="N16" s="93">
        <f t="shared" si="0"/>
        <v>915.98</v>
      </c>
      <c r="O16" s="77">
        <f t="shared" si="2"/>
        <v>0</v>
      </c>
      <c r="P16" s="2">
        <f t="shared" si="3"/>
        <v>0</v>
      </c>
      <c r="Q16" s="17"/>
    </row>
    <row r="17" spans="1:17" s="13" customFormat="1" ht="26.25" customHeight="1">
      <c r="A17" s="73" t="s">
        <v>114</v>
      </c>
      <c r="B17" s="124" t="s">
        <v>72</v>
      </c>
      <c r="C17" s="125"/>
      <c r="D17" s="125"/>
      <c r="E17" s="126"/>
      <c r="F17" s="150" t="s">
        <v>5</v>
      </c>
      <c r="G17" s="76"/>
      <c r="H17" s="76">
        <v>25</v>
      </c>
      <c r="I17" s="55">
        <v>19.49</v>
      </c>
      <c r="J17" s="54">
        <f t="shared" si="1"/>
        <v>487.24999999999994</v>
      </c>
      <c r="K17" s="54"/>
      <c r="L17" s="56"/>
      <c r="M17" s="54">
        <v>25</v>
      </c>
      <c r="N17" s="93">
        <f t="shared" si="0"/>
        <v>487.24999999999994</v>
      </c>
      <c r="O17" s="77">
        <f t="shared" si="2"/>
        <v>0</v>
      </c>
      <c r="P17" s="2">
        <f t="shared" si="3"/>
        <v>0</v>
      </c>
      <c r="Q17" s="17"/>
    </row>
    <row r="18" spans="1:17" s="13" customFormat="1" ht="12.75" customHeight="1">
      <c r="A18" s="73" t="s">
        <v>115</v>
      </c>
      <c r="B18" s="124" t="s">
        <v>98</v>
      </c>
      <c r="C18" s="125"/>
      <c r="D18" s="125"/>
      <c r="E18" s="126"/>
      <c r="F18" s="150" t="s">
        <v>5</v>
      </c>
      <c r="G18" s="76"/>
      <c r="H18" s="76">
        <v>25</v>
      </c>
      <c r="I18" s="55">
        <v>180.15</v>
      </c>
      <c r="J18" s="54">
        <f t="shared" si="1"/>
        <v>4503.75</v>
      </c>
      <c r="K18" s="54"/>
      <c r="L18" s="56"/>
      <c r="M18" s="54">
        <v>25</v>
      </c>
      <c r="N18" s="93">
        <f t="shared" si="0"/>
        <v>4503.75</v>
      </c>
      <c r="O18" s="77">
        <f t="shared" si="2"/>
        <v>0</v>
      </c>
      <c r="P18" s="2">
        <f t="shared" si="3"/>
        <v>0</v>
      </c>
      <c r="Q18" s="17"/>
    </row>
    <row r="19" spans="1:17" s="13" customFormat="1" ht="26.25" customHeight="1">
      <c r="A19" s="73" t="s">
        <v>116</v>
      </c>
      <c r="B19" s="124" t="s">
        <v>73</v>
      </c>
      <c r="C19" s="125"/>
      <c r="D19" s="125"/>
      <c r="E19" s="126"/>
      <c r="F19" s="150" t="s">
        <v>5</v>
      </c>
      <c r="G19" s="76"/>
      <c r="H19" s="76">
        <v>20</v>
      </c>
      <c r="I19" s="55">
        <v>248.4</v>
      </c>
      <c r="J19" s="54">
        <f t="shared" si="1"/>
        <v>4968</v>
      </c>
      <c r="K19" s="54"/>
      <c r="L19" s="56"/>
      <c r="M19" s="54">
        <v>20</v>
      </c>
      <c r="N19" s="93">
        <f t="shared" si="0"/>
        <v>4968</v>
      </c>
      <c r="O19" s="77">
        <f t="shared" si="2"/>
        <v>0</v>
      </c>
      <c r="P19" s="2">
        <f t="shared" si="3"/>
        <v>0</v>
      </c>
      <c r="Q19" s="17"/>
    </row>
    <row r="20" spans="1:17" s="13" customFormat="1" ht="12.75" customHeight="1">
      <c r="A20" s="72" t="s">
        <v>53</v>
      </c>
      <c r="B20" s="129" t="s">
        <v>80</v>
      </c>
      <c r="C20" s="129"/>
      <c r="D20" s="129"/>
      <c r="E20" s="129"/>
      <c r="F20" s="74"/>
      <c r="G20" s="75"/>
      <c r="H20" s="75"/>
      <c r="I20" s="75"/>
      <c r="J20" s="75">
        <f t="shared" si="1"/>
        <v>0</v>
      </c>
      <c r="K20" s="75"/>
      <c r="L20" s="75"/>
      <c r="M20" s="75"/>
      <c r="N20" s="92">
        <f t="shared" si="0"/>
        <v>0</v>
      </c>
      <c r="O20" s="77">
        <f aca="true" t="shared" si="4" ref="O20:O35">H20-K20-M20</f>
        <v>0</v>
      </c>
      <c r="P20" s="2">
        <f aca="true" t="shared" si="5" ref="P20:P35">O20*I20</f>
        <v>0</v>
      </c>
      <c r="Q20" s="17"/>
    </row>
    <row r="21" spans="1:17" s="13" customFormat="1" ht="12.75" customHeight="1">
      <c r="A21" s="73" t="s">
        <v>8</v>
      </c>
      <c r="B21" s="124" t="s">
        <v>99</v>
      </c>
      <c r="C21" s="125"/>
      <c r="D21" s="125"/>
      <c r="E21" s="126"/>
      <c r="F21" s="150" t="s">
        <v>44</v>
      </c>
      <c r="G21" s="76">
        <v>53.04</v>
      </c>
      <c r="H21" s="76">
        <v>3500.64</v>
      </c>
      <c r="I21" s="55">
        <v>7.56</v>
      </c>
      <c r="J21" s="54">
        <f t="shared" si="1"/>
        <v>26464.838399999997</v>
      </c>
      <c r="K21" s="54"/>
      <c r="L21" s="56"/>
      <c r="M21" s="54"/>
      <c r="N21" s="93">
        <f t="shared" si="0"/>
        <v>0</v>
      </c>
      <c r="O21" s="77">
        <f t="shared" si="4"/>
        <v>3500.64</v>
      </c>
      <c r="P21" s="2">
        <f t="shared" si="5"/>
        <v>26464.838399999997</v>
      </c>
      <c r="Q21" s="17"/>
    </row>
    <row r="22" spans="1:17" s="13" customFormat="1" ht="12.75" customHeight="1">
      <c r="A22" s="72" t="s">
        <v>54</v>
      </c>
      <c r="B22" s="129" t="s">
        <v>81</v>
      </c>
      <c r="C22" s="129"/>
      <c r="D22" s="129"/>
      <c r="E22" s="129"/>
      <c r="F22" s="74"/>
      <c r="G22" s="75"/>
      <c r="H22" s="75"/>
      <c r="I22" s="75"/>
      <c r="J22" s="75">
        <f t="shared" si="1"/>
        <v>0</v>
      </c>
      <c r="K22" s="75"/>
      <c r="L22" s="75"/>
      <c r="M22" s="75"/>
      <c r="N22" s="92">
        <f aca="true" t="shared" si="6" ref="N22:N28">M22*I22</f>
        <v>0</v>
      </c>
      <c r="O22" s="77">
        <f t="shared" si="4"/>
        <v>0</v>
      </c>
      <c r="P22" s="2">
        <f t="shared" si="5"/>
        <v>0</v>
      </c>
      <c r="Q22" s="17"/>
    </row>
    <row r="23" spans="1:17" s="13" customFormat="1" ht="12.75" customHeight="1">
      <c r="A23" s="73" t="s">
        <v>9</v>
      </c>
      <c r="B23" s="124" t="s">
        <v>100</v>
      </c>
      <c r="C23" s="125"/>
      <c r="D23" s="125"/>
      <c r="E23" s="126"/>
      <c r="F23" s="150" t="s">
        <v>44</v>
      </c>
      <c r="G23" s="76">
        <v>9.51818181818182</v>
      </c>
      <c r="H23" s="76">
        <v>628.2</v>
      </c>
      <c r="I23" s="55">
        <v>25.78</v>
      </c>
      <c r="J23" s="54">
        <f t="shared" si="1"/>
        <v>16194.996000000001</v>
      </c>
      <c r="K23" s="54"/>
      <c r="L23" s="56"/>
      <c r="M23" s="54"/>
      <c r="N23" s="93">
        <f t="shared" si="6"/>
        <v>0</v>
      </c>
      <c r="O23" s="77">
        <f t="shared" si="4"/>
        <v>628.2</v>
      </c>
      <c r="P23" s="2">
        <f t="shared" si="5"/>
        <v>16194.996000000001</v>
      </c>
      <c r="Q23" s="17"/>
    </row>
    <row r="24" spans="1:17" s="13" customFormat="1" ht="12.75" customHeight="1">
      <c r="A24" s="73" t="s">
        <v>10</v>
      </c>
      <c r="B24" s="124" t="s">
        <v>101</v>
      </c>
      <c r="C24" s="125"/>
      <c r="D24" s="125"/>
      <c r="E24" s="126"/>
      <c r="F24" s="150" t="s">
        <v>44</v>
      </c>
      <c r="G24" s="76">
        <v>5.710909090909091</v>
      </c>
      <c r="H24" s="76">
        <v>376.92</v>
      </c>
      <c r="I24" s="55">
        <v>27.76</v>
      </c>
      <c r="J24" s="54">
        <f t="shared" si="1"/>
        <v>10463.299200000001</v>
      </c>
      <c r="K24" s="54"/>
      <c r="L24" s="56"/>
      <c r="M24" s="54"/>
      <c r="N24" s="93">
        <f t="shared" si="6"/>
        <v>0</v>
      </c>
      <c r="O24" s="77">
        <f t="shared" si="4"/>
        <v>376.92</v>
      </c>
      <c r="P24" s="2">
        <f t="shared" si="5"/>
        <v>10463.299200000001</v>
      </c>
      <c r="Q24" s="17"/>
    </row>
    <row r="25" spans="1:17" s="13" customFormat="1" ht="26.25" customHeight="1">
      <c r="A25" s="73" t="s">
        <v>45</v>
      </c>
      <c r="B25" s="124" t="s">
        <v>102</v>
      </c>
      <c r="C25" s="125"/>
      <c r="D25" s="125"/>
      <c r="E25" s="126"/>
      <c r="F25" s="150" t="s">
        <v>43</v>
      </c>
      <c r="G25" s="76">
        <v>37.455000000000005</v>
      </c>
      <c r="H25" s="76">
        <v>2472.03</v>
      </c>
      <c r="I25" s="55">
        <v>47.82</v>
      </c>
      <c r="J25" s="54">
        <f t="shared" si="1"/>
        <v>118212.47460000002</v>
      </c>
      <c r="K25" s="54"/>
      <c r="L25" s="56"/>
      <c r="M25" s="54"/>
      <c r="N25" s="93">
        <f t="shared" si="6"/>
        <v>0</v>
      </c>
      <c r="O25" s="77">
        <f t="shared" si="4"/>
        <v>2472.03</v>
      </c>
      <c r="P25" s="2">
        <f t="shared" si="5"/>
        <v>118212.47460000002</v>
      </c>
      <c r="Q25" s="17"/>
    </row>
    <row r="26" spans="1:17" s="13" customFormat="1" ht="26.25" customHeight="1">
      <c r="A26" s="73" t="s">
        <v>46</v>
      </c>
      <c r="B26" s="124" t="s">
        <v>103</v>
      </c>
      <c r="C26" s="125"/>
      <c r="D26" s="125"/>
      <c r="E26" s="126"/>
      <c r="F26" s="150" t="s">
        <v>44</v>
      </c>
      <c r="G26" s="76">
        <v>0.543939393939394</v>
      </c>
      <c r="H26" s="76">
        <v>35.9</v>
      </c>
      <c r="I26" s="55">
        <v>296.19</v>
      </c>
      <c r="J26" s="54">
        <f t="shared" si="1"/>
        <v>10633.221</v>
      </c>
      <c r="K26" s="54"/>
      <c r="L26" s="56"/>
      <c r="M26" s="54"/>
      <c r="N26" s="93">
        <f t="shared" si="6"/>
        <v>0</v>
      </c>
      <c r="O26" s="77">
        <f t="shared" si="4"/>
        <v>35.9</v>
      </c>
      <c r="P26" s="2">
        <f t="shared" si="5"/>
        <v>10633.221</v>
      </c>
      <c r="Q26" s="17"/>
    </row>
    <row r="27" spans="1:17" s="13" customFormat="1" ht="12.75" customHeight="1">
      <c r="A27" s="73" t="s">
        <v>47</v>
      </c>
      <c r="B27" s="124" t="s">
        <v>104</v>
      </c>
      <c r="C27" s="125"/>
      <c r="D27" s="125"/>
      <c r="E27" s="126"/>
      <c r="F27" s="150" t="s">
        <v>44</v>
      </c>
      <c r="G27" s="76">
        <v>7.400454545454545</v>
      </c>
      <c r="H27" s="76">
        <v>488.43</v>
      </c>
      <c r="I27" s="55">
        <v>323.19</v>
      </c>
      <c r="J27" s="54">
        <f t="shared" si="1"/>
        <v>157855.6917</v>
      </c>
      <c r="K27" s="54"/>
      <c r="L27" s="56"/>
      <c r="M27" s="54"/>
      <c r="N27" s="93">
        <f t="shared" si="6"/>
        <v>0</v>
      </c>
      <c r="O27" s="77">
        <f t="shared" si="4"/>
        <v>488.43</v>
      </c>
      <c r="P27" s="2">
        <f t="shared" si="5"/>
        <v>157855.6917</v>
      </c>
      <c r="Q27" s="17"/>
    </row>
    <row r="28" spans="1:17" s="13" customFormat="1" ht="12.75" customHeight="1">
      <c r="A28" s="73" t="s">
        <v>55</v>
      </c>
      <c r="B28" s="124" t="s">
        <v>105</v>
      </c>
      <c r="C28" s="125"/>
      <c r="D28" s="125"/>
      <c r="E28" s="126"/>
      <c r="F28" s="150" t="s">
        <v>108</v>
      </c>
      <c r="G28" s="76">
        <v>444.02393939393943</v>
      </c>
      <c r="H28" s="76">
        <v>29305.58</v>
      </c>
      <c r="I28" s="55">
        <v>5.21</v>
      </c>
      <c r="J28" s="54">
        <f t="shared" si="1"/>
        <v>152682.0718</v>
      </c>
      <c r="K28" s="54"/>
      <c r="L28" s="56"/>
      <c r="M28" s="54"/>
      <c r="N28" s="93">
        <f t="shared" si="6"/>
        <v>0</v>
      </c>
      <c r="O28" s="77">
        <f t="shared" si="4"/>
        <v>29305.58</v>
      </c>
      <c r="P28" s="2">
        <f t="shared" si="5"/>
        <v>152682.0718</v>
      </c>
      <c r="Q28" s="17"/>
    </row>
    <row r="29" spans="1:17" s="13" customFormat="1" ht="12.75" customHeight="1">
      <c r="A29" s="72" t="s">
        <v>117</v>
      </c>
      <c r="B29" s="129" t="s">
        <v>82</v>
      </c>
      <c r="C29" s="129"/>
      <c r="D29" s="129"/>
      <c r="E29" s="129"/>
      <c r="F29" s="74"/>
      <c r="G29" s="75"/>
      <c r="H29" s="75"/>
      <c r="I29" s="75"/>
      <c r="J29" s="75">
        <f t="shared" si="1"/>
        <v>0</v>
      </c>
      <c r="K29" s="75"/>
      <c r="L29" s="75"/>
      <c r="M29" s="75"/>
      <c r="N29" s="92"/>
      <c r="O29" s="77">
        <f t="shared" si="4"/>
        <v>0</v>
      </c>
      <c r="P29" s="2">
        <f t="shared" si="5"/>
        <v>0</v>
      </c>
      <c r="Q29" s="17"/>
    </row>
    <row r="30" spans="1:17" s="13" customFormat="1" ht="26.25" customHeight="1">
      <c r="A30" s="73" t="s">
        <v>11</v>
      </c>
      <c r="B30" s="124" t="s">
        <v>118</v>
      </c>
      <c r="C30" s="125"/>
      <c r="D30" s="125"/>
      <c r="E30" s="126"/>
      <c r="F30" s="150" t="s">
        <v>43</v>
      </c>
      <c r="G30" s="76">
        <v>28.459999999999997</v>
      </c>
      <c r="H30" s="76">
        <v>1878.36</v>
      </c>
      <c r="I30" s="55">
        <v>105.48</v>
      </c>
      <c r="J30" s="54">
        <f t="shared" si="1"/>
        <v>198129.4128</v>
      </c>
      <c r="K30" s="54"/>
      <c r="L30" s="56"/>
      <c r="M30" s="54"/>
      <c r="N30" s="93"/>
      <c r="O30" s="77">
        <f t="shared" si="4"/>
        <v>1878.36</v>
      </c>
      <c r="P30" s="2">
        <f t="shared" si="5"/>
        <v>198129.4128</v>
      </c>
      <c r="Q30" s="17"/>
    </row>
    <row r="31" spans="1:17" s="13" customFormat="1" ht="12.75" customHeight="1">
      <c r="A31" s="73" t="s">
        <v>12</v>
      </c>
      <c r="B31" s="124" t="s">
        <v>104</v>
      </c>
      <c r="C31" s="125"/>
      <c r="D31" s="125"/>
      <c r="E31" s="126"/>
      <c r="F31" s="150" t="s">
        <v>44</v>
      </c>
      <c r="G31" s="76">
        <v>1.8037878787878787</v>
      </c>
      <c r="H31" s="76">
        <v>119.05</v>
      </c>
      <c r="I31" s="55">
        <v>373.85</v>
      </c>
      <c r="J31" s="54">
        <f t="shared" si="1"/>
        <v>44506.8425</v>
      </c>
      <c r="K31" s="54"/>
      <c r="L31" s="56"/>
      <c r="M31" s="54"/>
      <c r="N31" s="93"/>
      <c r="O31" s="77">
        <f t="shared" si="4"/>
        <v>119.05</v>
      </c>
      <c r="P31" s="2">
        <f t="shared" si="5"/>
        <v>44506.8425</v>
      </c>
      <c r="Q31" s="17"/>
    </row>
    <row r="32" spans="1:17" s="13" customFormat="1" ht="12.75" customHeight="1">
      <c r="A32" s="73" t="s">
        <v>34</v>
      </c>
      <c r="B32" s="124" t="s">
        <v>105</v>
      </c>
      <c r="C32" s="125"/>
      <c r="D32" s="125"/>
      <c r="E32" s="126"/>
      <c r="F32" s="150" t="s">
        <v>108</v>
      </c>
      <c r="G32" s="76">
        <v>108.22500000000001</v>
      </c>
      <c r="H32" s="76">
        <v>7142.85</v>
      </c>
      <c r="I32" s="55">
        <v>5.21</v>
      </c>
      <c r="J32" s="54">
        <f t="shared" si="1"/>
        <v>37214.2485</v>
      </c>
      <c r="K32" s="54"/>
      <c r="L32" s="56"/>
      <c r="M32" s="54"/>
      <c r="N32" s="93"/>
      <c r="O32" s="77">
        <f t="shared" si="4"/>
        <v>7142.85</v>
      </c>
      <c r="P32" s="2">
        <f t="shared" si="5"/>
        <v>37214.2485</v>
      </c>
      <c r="Q32" s="17"/>
    </row>
    <row r="33" spans="1:17" s="13" customFormat="1" ht="12.75" customHeight="1">
      <c r="A33" s="73" t="s">
        <v>35</v>
      </c>
      <c r="B33" s="124" t="s">
        <v>119</v>
      </c>
      <c r="C33" s="125"/>
      <c r="D33" s="125"/>
      <c r="E33" s="126"/>
      <c r="F33" s="150" t="s">
        <v>43</v>
      </c>
      <c r="G33" s="76">
        <v>4.59</v>
      </c>
      <c r="H33" s="76">
        <v>302.94</v>
      </c>
      <c r="I33" s="55">
        <v>51.99</v>
      </c>
      <c r="J33" s="54">
        <f t="shared" si="1"/>
        <v>15749.8506</v>
      </c>
      <c r="K33" s="54"/>
      <c r="L33" s="56"/>
      <c r="M33" s="54"/>
      <c r="N33" s="93"/>
      <c r="O33" s="77">
        <f t="shared" si="4"/>
        <v>302.94</v>
      </c>
      <c r="P33" s="2">
        <f t="shared" si="5"/>
        <v>15749.8506</v>
      </c>
      <c r="Q33" s="17"/>
    </row>
    <row r="34" spans="1:17" s="13" customFormat="1" ht="12.75" customHeight="1">
      <c r="A34" s="73" t="s">
        <v>36</v>
      </c>
      <c r="B34" s="124" t="s">
        <v>120</v>
      </c>
      <c r="C34" s="125"/>
      <c r="D34" s="125"/>
      <c r="E34" s="126"/>
      <c r="F34" s="150" t="s">
        <v>5</v>
      </c>
      <c r="G34" s="76">
        <v>13.1</v>
      </c>
      <c r="H34" s="76">
        <v>864.6</v>
      </c>
      <c r="I34" s="55">
        <v>5.17</v>
      </c>
      <c r="J34" s="54">
        <f t="shared" si="1"/>
        <v>4469.982</v>
      </c>
      <c r="K34" s="54"/>
      <c r="L34" s="56"/>
      <c r="M34" s="54"/>
      <c r="N34" s="93"/>
      <c r="O34" s="77">
        <f t="shared" si="4"/>
        <v>864.6</v>
      </c>
      <c r="P34" s="2">
        <f t="shared" si="5"/>
        <v>4469.982</v>
      </c>
      <c r="Q34" s="17"/>
    </row>
    <row r="35" spans="1:17" s="13" customFormat="1" ht="26.25" customHeight="1">
      <c r="A35" s="73" t="s">
        <v>56</v>
      </c>
      <c r="B35" s="124" t="s">
        <v>121</v>
      </c>
      <c r="C35" s="125"/>
      <c r="D35" s="125"/>
      <c r="E35" s="126"/>
      <c r="F35" s="150" t="s">
        <v>43</v>
      </c>
      <c r="G35" s="76">
        <v>146.92106060606062</v>
      </c>
      <c r="H35" s="76">
        <v>9696.79</v>
      </c>
      <c r="I35" s="55">
        <v>29.76</v>
      </c>
      <c r="J35" s="54">
        <f t="shared" si="1"/>
        <v>288576.47040000005</v>
      </c>
      <c r="K35" s="54"/>
      <c r="L35" s="56"/>
      <c r="M35" s="54"/>
      <c r="N35" s="93"/>
      <c r="O35" s="77">
        <f t="shared" si="4"/>
        <v>9696.79</v>
      </c>
      <c r="P35" s="2">
        <f t="shared" si="5"/>
        <v>288576.47040000005</v>
      </c>
      <c r="Q35" s="17"/>
    </row>
    <row r="36" spans="1:17" s="13" customFormat="1" ht="12.75" customHeight="1">
      <c r="A36" s="72" t="s">
        <v>122</v>
      </c>
      <c r="B36" s="129" t="s">
        <v>83</v>
      </c>
      <c r="C36" s="129"/>
      <c r="D36" s="129"/>
      <c r="E36" s="129"/>
      <c r="F36" s="74"/>
      <c r="G36" s="75"/>
      <c r="H36" s="75"/>
      <c r="I36" s="75"/>
      <c r="J36" s="75">
        <f>H36*I36</f>
        <v>0</v>
      </c>
      <c r="K36" s="75"/>
      <c r="L36" s="75"/>
      <c r="M36" s="75"/>
      <c r="N36" s="92"/>
      <c r="O36" s="77">
        <f>H36-K36-M36</f>
        <v>0</v>
      </c>
      <c r="P36" s="2">
        <f>O36*I36</f>
        <v>0</v>
      </c>
      <c r="Q36" s="17"/>
    </row>
    <row r="37" spans="1:17" s="13" customFormat="1" ht="12.75" customHeight="1">
      <c r="A37" s="73" t="s">
        <v>13</v>
      </c>
      <c r="B37" s="124" t="s">
        <v>123</v>
      </c>
      <c r="C37" s="125"/>
      <c r="D37" s="125"/>
      <c r="E37" s="126"/>
      <c r="F37" s="150" t="s">
        <v>43</v>
      </c>
      <c r="G37" s="76">
        <v>83.5669696969697</v>
      </c>
      <c r="H37" s="76">
        <v>5515.42</v>
      </c>
      <c r="I37" s="55">
        <v>71.96</v>
      </c>
      <c r="J37" s="54">
        <f>H37*I37</f>
        <v>396889.6232</v>
      </c>
      <c r="K37" s="54"/>
      <c r="L37" s="56"/>
      <c r="M37" s="54"/>
      <c r="N37" s="93"/>
      <c r="O37" s="77">
        <f>H37-K37-M37</f>
        <v>5515.42</v>
      </c>
      <c r="P37" s="2">
        <f>O37*I37</f>
        <v>396889.6232</v>
      </c>
      <c r="Q37" s="17"/>
    </row>
    <row r="38" spans="1:17" s="13" customFormat="1" ht="12.75" customHeight="1" thickBot="1">
      <c r="A38" s="73" t="s">
        <v>57</v>
      </c>
      <c r="B38" s="124" t="s">
        <v>124</v>
      </c>
      <c r="C38" s="125"/>
      <c r="D38" s="125"/>
      <c r="E38" s="126"/>
      <c r="F38" s="150" t="s">
        <v>43</v>
      </c>
      <c r="G38" s="76">
        <v>83.5669696969697</v>
      </c>
      <c r="H38" s="76">
        <v>5515.42</v>
      </c>
      <c r="I38" s="55">
        <v>52.4</v>
      </c>
      <c r="J38" s="54">
        <f>H38*I38</f>
        <v>289008.008</v>
      </c>
      <c r="K38" s="54"/>
      <c r="L38" s="56"/>
      <c r="M38" s="54"/>
      <c r="N38" s="93"/>
      <c r="O38" s="77">
        <f>H38-K38-M38</f>
        <v>5515.42</v>
      </c>
      <c r="P38" s="2">
        <f>O38*I38</f>
        <v>289008.008</v>
      </c>
      <c r="Q38" s="17"/>
    </row>
    <row r="39" spans="1:17" s="13" customFormat="1" ht="25.5" customHeight="1" thickBot="1" thickTop="1">
      <c r="A39" s="94"/>
      <c r="B39" s="135"/>
      <c r="C39" s="135"/>
      <c r="D39" s="135"/>
      <c r="E39" s="135"/>
      <c r="F39" s="38"/>
      <c r="G39" s="38"/>
      <c r="H39" s="38"/>
      <c r="I39" s="38"/>
      <c r="J39" s="39"/>
      <c r="K39" s="38" t="s">
        <v>75</v>
      </c>
      <c r="L39" s="40"/>
      <c r="M39" s="57"/>
      <c r="N39" s="95">
        <f>SUM(N9:N38)</f>
        <v>50451.448000000004</v>
      </c>
      <c r="O39" s="77"/>
      <c r="P39" s="2"/>
      <c r="Q39" s="18"/>
    </row>
    <row r="40" spans="1:17" s="13" customFormat="1" ht="25.5" customHeight="1" thickTop="1">
      <c r="A40" s="136" t="s">
        <v>79</v>
      </c>
      <c r="B40" s="137"/>
      <c r="C40" s="137"/>
      <c r="D40" s="137"/>
      <c r="E40" s="138"/>
      <c r="F40" s="104" t="s">
        <v>4</v>
      </c>
      <c r="G40" s="105"/>
      <c r="H40" s="105"/>
      <c r="I40" s="105"/>
      <c r="J40" s="106" t="s">
        <v>29</v>
      </c>
      <c r="K40" s="105"/>
      <c r="L40" s="105"/>
      <c r="M40" s="107"/>
      <c r="N40" s="108"/>
      <c r="O40" s="77"/>
      <c r="P40" s="2"/>
      <c r="Q40" s="17"/>
    </row>
    <row r="41" spans="1:17" s="13" customFormat="1" ht="25.5" customHeight="1" thickBot="1">
      <c r="A41" s="139"/>
      <c r="B41" s="140"/>
      <c r="C41" s="140"/>
      <c r="D41" s="140"/>
      <c r="E41" s="141"/>
      <c r="F41" s="43" t="s">
        <v>30</v>
      </c>
      <c r="G41" s="152"/>
      <c r="H41" s="7"/>
      <c r="I41" s="7"/>
      <c r="J41" s="44"/>
      <c r="K41" s="7"/>
      <c r="L41" s="7"/>
      <c r="M41" s="59"/>
      <c r="N41" s="97"/>
      <c r="O41" s="77"/>
      <c r="P41" s="2"/>
      <c r="Q41" s="17"/>
    </row>
    <row r="42" spans="1:20" s="1" customFormat="1" ht="19.5" customHeight="1" thickBot="1" thickTop="1">
      <c r="A42" s="130" t="s">
        <v>31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68"/>
      <c r="P42" s="68"/>
      <c r="Q42" s="68"/>
      <c r="R42" s="67"/>
      <c r="S42" s="61"/>
      <c r="T42" s="16"/>
    </row>
    <row r="43" spans="1:14" ht="13.5" thickTop="1">
      <c r="A43" s="79"/>
      <c r="B43" s="131" t="str">
        <f>B2</f>
        <v>OBRA/SERVIÇO: CONSTRUÇÃO DE 66 (SESSENTA E SEIS) UNIDADES HABITACIONAIS UNIFAMILIARES </v>
      </c>
      <c r="C43" s="131"/>
      <c r="D43" s="131"/>
      <c r="E43" s="131"/>
      <c r="F43" s="131"/>
      <c r="G43" s="131"/>
      <c r="H43" s="132"/>
      <c r="I43" s="10" t="s">
        <v>21</v>
      </c>
      <c r="J43" s="8"/>
      <c r="K43" s="4"/>
      <c r="L43" s="4"/>
      <c r="M43" s="47"/>
      <c r="N43" s="80" t="s">
        <v>288</v>
      </c>
    </row>
    <row r="44" spans="1:14" ht="13.5" thickBot="1">
      <c r="A44" s="81"/>
      <c r="B44" s="133"/>
      <c r="C44" s="133"/>
      <c r="D44" s="133"/>
      <c r="E44" s="133"/>
      <c r="F44" s="133"/>
      <c r="G44" s="133"/>
      <c r="H44" s="134"/>
      <c r="I44" s="11" t="s">
        <v>32</v>
      </c>
      <c r="J44" s="5"/>
      <c r="K44" s="109">
        <v>4652674.8422</v>
      </c>
      <c r="L44" s="110"/>
      <c r="M44" s="48"/>
      <c r="N44" s="82"/>
    </row>
    <row r="45" spans="1:14" ht="20.25" customHeight="1" thickTop="1">
      <c r="A45" s="81"/>
      <c r="B45" s="111" t="str">
        <f>B4</f>
        <v>LOCAL: LOTEAMENTO DE INTERESSE SOCIAL (LIS) DE SÃO PAULO - PRESIDENTE KENNEDY / ES</v>
      </c>
      <c r="C45" s="111"/>
      <c r="D45" s="111"/>
      <c r="E45" s="111"/>
      <c r="F45" s="111"/>
      <c r="G45" s="111"/>
      <c r="H45" s="112"/>
      <c r="I45" s="12" t="s">
        <v>1</v>
      </c>
      <c r="J45" s="8"/>
      <c r="K45" s="69"/>
      <c r="L45" s="69"/>
      <c r="M45" s="49"/>
      <c r="N45" s="83"/>
    </row>
    <row r="46" spans="1:14" ht="13.5" customHeight="1" thickBot="1">
      <c r="A46" s="84"/>
      <c r="B46" s="113" t="str">
        <f>B5</f>
        <v>EMPRESA: ELICON CONSTRUTORA LTDA - EPP - CONTRATO Nº 288/2016</v>
      </c>
      <c r="C46" s="113"/>
      <c r="D46" s="113"/>
      <c r="E46" s="113"/>
      <c r="F46" s="113"/>
      <c r="G46" s="113"/>
      <c r="H46" s="114"/>
      <c r="I46" s="11" t="s">
        <v>2</v>
      </c>
      <c r="J46" s="6"/>
      <c r="K46" s="9"/>
      <c r="L46" s="6"/>
      <c r="M46" s="50"/>
      <c r="N46" s="85">
        <f>N39</f>
        <v>50451.448000000004</v>
      </c>
    </row>
    <row r="47" spans="1:14" ht="13.5" thickTop="1">
      <c r="A47" s="86"/>
      <c r="B47" s="115"/>
      <c r="C47" s="116"/>
      <c r="D47" s="116"/>
      <c r="E47" s="117"/>
      <c r="F47" s="24"/>
      <c r="G47" s="151"/>
      <c r="H47" s="25"/>
      <c r="I47" s="26"/>
      <c r="J47" s="27"/>
      <c r="K47" s="25" t="s">
        <v>22</v>
      </c>
      <c r="L47" s="25"/>
      <c r="M47" s="51"/>
      <c r="N47" s="87"/>
    </row>
    <row r="48" spans="1:14" ht="12.75">
      <c r="A48" s="88" t="s">
        <v>3</v>
      </c>
      <c r="B48" s="118" t="s">
        <v>49</v>
      </c>
      <c r="C48" s="119"/>
      <c r="D48" s="119"/>
      <c r="E48" s="120"/>
      <c r="F48" s="28" t="s">
        <v>6</v>
      </c>
      <c r="G48" s="156" t="s">
        <v>106</v>
      </c>
      <c r="H48" s="154" t="s">
        <v>107</v>
      </c>
      <c r="I48" s="30" t="s">
        <v>24</v>
      </c>
      <c r="J48" s="31" t="s">
        <v>25</v>
      </c>
      <c r="K48" s="32" t="s">
        <v>26</v>
      </c>
      <c r="L48" s="29" t="s">
        <v>25</v>
      </c>
      <c r="M48" s="52" t="s">
        <v>27</v>
      </c>
      <c r="N48" s="89" t="s">
        <v>25</v>
      </c>
    </row>
    <row r="49" spans="1:14" ht="13.5" thickBot="1">
      <c r="A49" s="90"/>
      <c r="B49" s="121"/>
      <c r="C49" s="122"/>
      <c r="D49" s="122"/>
      <c r="E49" s="123"/>
      <c r="F49" s="33"/>
      <c r="G49" s="157"/>
      <c r="H49" s="155"/>
      <c r="I49" s="35" t="s">
        <v>0</v>
      </c>
      <c r="J49" s="36"/>
      <c r="K49" s="37" t="s">
        <v>28</v>
      </c>
      <c r="L49" s="34"/>
      <c r="M49" s="53"/>
      <c r="N49" s="91"/>
    </row>
    <row r="50" spans="1:17" s="13" customFormat="1" ht="12.75" customHeight="1" thickTop="1">
      <c r="A50" s="72" t="s">
        <v>58</v>
      </c>
      <c r="B50" s="129" t="s">
        <v>84</v>
      </c>
      <c r="C50" s="129"/>
      <c r="D50" s="129"/>
      <c r="E50" s="129"/>
      <c r="F50" s="74"/>
      <c r="G50" s="75"/>
      <c r="H50" s="75"/>
      <c r="I50" s="75"/>
      <c r="J50" s="75">
        <f>H50*I50</f>
        <v>0</v>
      </c>
      <c r="K50" s="75"/>
      <c r="L50" s="75"/>
      <c r="M50" s="75"/>
      <c r="N50" s="92"/>
      <c r="O50" s="77">
        <f>H50-K50-M50</f>
        <v>0</v>
      </c>
      <c r="P50" s="2">
        <f>O50*I50</f>
        <v>0</v>
      </c>
      <c r="Q50" s="17"/>
    </row>
    <row r="51" spans="1:17" s="13" customFormat="1" ht="12.75" customHeight="1">
      <c r="A51" s="73" t="s">
        <v>14</v>
      </c>
      <c r="B51" s="124" t="s">
        <v>125</v>
      </c>
      <c r="C51" s="125"/>
      <c r="D51" s="125"/>
      <c r="E51" s="126"/>
      <c r="F51" s="150" t="s">
        <v>48</v>
      </c>
      <c r="G51" s="76">
        <v>3</v>
      </c>
      <c r="H51" s="76">
        <v>198</v>
      </c>
      <c r="I51" s="55">
        <v>132.72</v>
      </c>
      <c r="J51" s="54">
        <f>H51*I51</f>
        <v>26278.56</v>
      </c>
      <c r="K51" s="54"/>
      <c r="L51" s="56"/>
      <c r="M51" s="54"/>
      <c r="N51" s="93"/>
      <c r="O51" s="77">
        <f>H51-K51-M51</f>
        <v>198</v>
      </c>
      <c r="P51" s="2">
        <f>O51*I51</f>
        <v>26278.56</v>
      </c>
      <c r="Q51" s="17"/>
    </row>
    <row r="52" spans="1:17" s="13" customFormat="1" ht="39.75" customHeight="1">
      <c r="A52" s="73" t="s">
        <v>15</v>
      </c>
      <c r="B52" s="124" t="s">
        <v>126</v>
      </c>
      <c r="C52" s="125"/>
      <c r="D52" s="125"/>
      <c r="E52" s="126"/>
      <c r="F52" s="150" t="s">
        <v>48</v>
      </c>
      <c r="G52" s="76">
        <v>3</v>
      </c>
      <c r="H52" s="76">
        <v>198</v>
      </c>
      <c r="I52" s="55">
        <v>439.39</v>
      </c>
      <c r="J52" s="54">
        <f>H52*I52</f>
        <v>86999.22</v>
      </c>
      <c r="K52" s="54"/>
      <c r="L52" s="56"/>
      <c r="M52" s="54"/>
      <c r="N52" s="93"/>
      <c r="O52" s="77">
        <f>H52-K52-M52</f>
        <v>198</v>
      </c>
      <c r="P52" s="2">
        <f>O52*I52</f>
        <v>86999.22</v>
      </c>
      <c r="Q52" s="17"/>
    </row>
    <row r="53" spans="1:17" s="13" customFormat="1" ht="26.25" customHeight="1">
      <c r="A53" s="73" t="s">
        <v>59</v>
      </c>
      <c r="B53" s="124" t="s">
        <v>127</v>
      </c>
      <c r="C53" s="125"/>
      <c r="D53" s="125"/>
      <c r="E53" s="126"/>
      <c r="F53" s="150" t="s">
        <v>43</v>
      </c>
      <c r="G53" s="76">
        <v>4.079999999999999</v>
      </c>
      <c r="H53" s="76">
        <v>269.28</v>
      </c>
      <c r="I53" s="55">
        <v>426.15</v>
      </c>
      <c r="J53" s="54">
        <f>H53*I53</f>
        <v>114753.67199999998</v>
      </c>
      <c r="K53" s="54"/>
      <c r="L53" s="56"/>
      <c r="M53" s="54"/>
      <c r="N53" s="93"/>
      <c r="O53" s="77">
        <f>H53-K53-M53</f>
        <v>269.28</v>
      </c>
      <c r="P53" s="2">
        <f>O53*I53</f>
        <v>114753.67199999998</v>
      </c>
      <c r="Q53" s="17"/>
    </row>
    <row r="54" spans="1:17" s="13" customFormat="1" ht="26.25" customHeight="1">
      <c r="A54" s="73" t="s">
        <v>60</v>
      </c>
      <c r="B54" s="124" t="s">
        <v>128</v>
      </c>
      <c r="C54" s="125"/>
      <c r="D54" s="125"/>
      <c r="E54" s="126"/>
      <c r="F54" s="150" t="s">
        <v>43</v>
      </c>
      <c r="G54" s="76">
        <v>5.75</v>
      </c>
      <c r="H54" s="76">
        <v>379.5</v>
      </c>
      <c r="I54" s="55">
        <v>239.75</v>
      </c>
      <c r="J54" s="54">
        <f>H54*I54</f>
        <v>90985.125</v>
      </c>
      <c r="K54" s="54"/>
      <c r="L54" s="56"/>
      <c r="M54" s="54"/>
      <c r="N54" s="93"/>
      <c r="O54" s="77">
        <f>H54-K54-M54</f>
        <v>379.5</v>
      </c>
      <c r="P54" s="2">
        <f>O54*I54</f>
        <v>90985.125</v>
      </c>
      <c r="Q54" s="17"/>
    </row>
    <row r="55" spans="1:17" s="13" customFormat="1" ht="26.25" customHeight="1">
      <c r="A55" s="73" t="s">
        <v>61</v>
      </c>
      <c r="B55" s="124" t="s">
        <v>129</v>
      </c>
      <c r="C55" s="125"/>
      <c r="D55" s="125"/>
      <c r="E55" s="126"/>
      <c r="F55" s="150" t="s">
        <v>43</v>
      </c>
      <c r="G55" s="76">
        <v>0.36000000000000004</v>
      </c>
      <c r="H55" s="76">
        <v>23.76</v>
      </c>
      <c r="I55" s="55">
        <v>256.65</v>
      </c>
      <c r="J55" s="54">
        <f>H55*I55</f>
        <v>6098.004</v>
      </c>
      <c r="K55" s="54"/>
      <c r="L55" s="56"/>
      <c r="M55" s="54"/>
      <c r="N55" s="93"/>
      <c r="O55" s="77">
        <f>H55-K55-M55</f>
        <v>23.76</v>
      </c>
      <c r="P55" s="2">
        <f>O55*I55</f>
        <v>6098.004</v>
      </c>
      <c r="Q55" s="17"/>
    </row>
    <row r="56" spans="1:17" s="13" customFormat="1" ht="12.75" customHeight="1">
      <c r="A56" s="73" t="s">
        <v>62</v>
      </c>
      <c r="B56" s="124" t="s">
        <v>130</v>
      </c>
      <c r="C56" s="125"/>
      <c r="D56" s="125"/>
      <c r="E56" s="126"/>
      <c r="F56" s="150" t="s">
        <v>43</v>
      </c>
      <c r="G56" s="76">
        <v>6.109999999999999</v>
      </c>
      <c r="H56" s="76">
        <v>403.26</v>
      </c>
      <c r="I56" s="55">
        <v>61.78</v>
      </c>
      <c r="J56" s="54">
        <f>H56*I56</f>
        <v>24913.4028</v>
      </c>
      <c r="K56" s="54"/>
      <c r="L56" s="56"/>
      <c r="M56" s="54"/>
      <c r="N56" s="93"/>
      <c r="O56" s="77">
        <f>H56-K56-M56</f>
        <v>403.26</v>
      </c>
      <c r="P56" s="2">
        <f>O56*I56</f>
        <v>24913.4028</v>
      </c>
      <c r="Q56" s="17"/>
    </row>
    <row r="57" spans="1:17" s="13" customFormat="1" ht="12.75" customHeight="1">
      <c r="A57" s="72" t="s">
        <v>63</v>
      </c>
      <c r="B57" s="129" t="s">
        <v>85</v>
      </c>
      <c r="C57" s="129"/>
      <c r="D57" s="129"/>
      <c r="E57" s="129"/>
      <c r="F57" s="74"/>
      <c r="G57" s="75"/>
      <c r="H57" s="75"/>
      <c r="I57" s="75"/>
      <c r="J57" s="75">
        <f>H57*I57</f>
        <v>0</v>
      </c>
      <c r="K57" s="75"/>
      <c r="L57" s="75"/>
      <c r="M57" s="75"/>
      <c r="N57" s="92"/>
      <c r="O57" s="77">
        <f>H57-K57-M57</f>
        <v>0</v>
      </c>
      <c r="P57" s="2">
        <f>O57*I57</f>
        <v>0</v>
      </c>
      <c r="Q57" s="17"/>
    </row>
    <row r="58" spans="1:17" s="13" customFormat="1" ht="12.75" customHeight="1">
      <c r="A58" s="73" t="s">
        <v>16</v>
      </c>
      <c r="B58" s="124" t="s">
        <v>131</v>
      </c>
      <c r="C58" s="125"/>
      <c r="D58" s="125"/>
      <c r="E58" s="126"/>
      <c r="F58" s="150" t="s">
        <v>43</v>
      </c>
      <c r="G58" s="76">
        <v>232.1848484848485</v>
      </c>
      <c r="H58" s="76">
        <v>15324.2</v>
      </c>
      <c r="I58" s="55">
        <v>3.33</v>
      </c>
      <c r="J58" s="54">
        <f>H58*I58</f>
        <v>51029.586</v>
      </c>
      <c r="K58" s="54"/>
      <c r="L58" s="56"/>
      <c r="M58" s="54"/>
      <c r="N58" s="93"/>
      <c r="O58" s="77">
        <f>H58-K58-M58</f>
        <v>15324.2</v>
      </c>
      <c r="P58" s="2">
        <f>O58*I58</f>
        <v>51029.586</v>
      </c>
      <c r="Q58" s="17"/>
    </row>
    <row r="59" spans="1:17" s="13" customFormat="1" ht="26.25" customHeight="1">
      <c r="A59" s="73" t="s">
        <v>17</v>
      </c>
      <c r="B59" s="124" t="s">
        <v>132</v>
      </c>
      <c r="C59" s="125"/>
      <c r="D59" s="125"/>
      <c r="E59" s="126"/>
      <c r="F59" s="150" t="s">
        <v>43</v>
      </c>
      <c r="G59" s="76">
        <v>212.78484848484848</v>
      </c>
      <c r="H59" s="76">
        <v>14043.8</v>
      </c>
      <c r="I59" s="55">
        <v>27.15</v>
      </c>
      <c r="J59" s="54">
        <f>H59*I59</f>
        <v>381289.17</v>
      </c>
      <c r="K59" s="54"/>
      <c r="L59" s="56"/>
      <c r="M59" s="54"/>
      <c r="N59" s="93"/>
      <c r="O59" s="77">
        <f>H59-K59-M59</f>
        <v>14043.8</v>
      </c>
      <c r="P59" s="2">
        <f>O59*I59</f>
        <v>381289.17</v>
      </c>
      <c r="Q59" s="17"/>
    </row>
    <row r="60" spans="1:17" s="13" customFormat="1" ht="26.25" customHeight="1">
      <c r="A60" s="73" t="s">
        <v>18</v>
      </c>
      <c r="B60" s="124" t="s">
        <v>133</v>
      </c>
      <c r="C60" s="125"/>
      <c r="D60" s="125"/>
      <c r="E60" s="126"/>
      <c r="F60" s="150" t="s">
        <v>43</v>
      </c>
      <c r="G60" s="76">
        <v>19.400000000000002</v>
      </c>
      <c r="H60" s="76">
        <v>1280.4</v>
      </c>
      <c r="I60" s="55">
        <v>15.93</v>
      </c>
      <c r="J60" s="54">
        <f>H60*I60</f>
        <v>20396.772</v>
      </c>
      <c r="K60" s="54"/>
      <c r="L60" s="56"/>
      <c r="M60" s="54"/>
      <c r="N60" s="93"/>
      <c r="O60" s="77">
        <f>H60-K60-M60</f>
        <v>1280.4</v>
      </c>
      <c r="P60" s="2">
        <f>O60*I60</f>
        <v>20396.772</v>
      </c>
      <c r="Q60" s="17"/>
    </row>
    <row r="61" spans="1:17" s="13" customFormat="1" ht="26.25" customHeight="1">
      <c r="A61" s="73" t="s">
        <v>19</v>
      </c>
      <c r="B61" s="124" t="s">
        <v>134</v>
      </c>
      <c r="C61" s="125"/>
      <c r="D61" s="125"/>
      <c r="E61" s="126"/>
      <c r="F61" s="150" t="s">
        <v>43</v>
      </c>
      <c r="G61" s="76">
        <v>19.400000000000002</v>
      </c>
      <c r="H61" s="76">
        <v>1280.4</v>
      </c>
      <c r="I61" s="55">
        <v>31.8</v>
      </c>
      <c r="J61" s="54">
        <f>H61*I61</f>
        <v>40716.72</v>
      </c>
      <c r="K61" s="54"/>
      <c r="L61" s="56"/>
      <c r="M61" s="54"/>
      <c r="N61" s="93"/>
      <c r="O61" s="77">
        <f>H61-K61-M61</f>
        <v>1280.4</v>
      </c>
      <c r="P61" s="2">
        <f>O61*I61</f>
        <v>40716.72</v>
      </c>
      <c r="Q61" s="17"/>
    </row>
    <row r="62" spans="1:17" s="13" customFormat="1" ht="12.75" customHeight="1">
      <c r="A62" s="72" t="s">
        <v>64</v>
      </c>
      <c r="B62" s="129" t="s">
        <v>86</v>
      </c>
      <c r="C62" s="129"/>
      <c r="D62" s="129"/>
      <c r="E62" s="129"/>
      <c r="F62" s="74"/>
      <c r="G62" s="75"/>
      <c r="H62" s="75"/>
      <c r="I62" s="75"/>
      <c r="J62" s="75">
        <f>H62*I62</f>
        <v>0</v>
      </c>
      <c r="K62" s="75"/>
      <c r="L62" s="75"/>
      <c r="M62" s="75"/>
      <c r="N62" s="92">
        <f>M62*I62</f>
        <v>0</v>
      </c>
      <c r="O62" s="77">
        <f>H62-K62-M62</f>
        <v>0</v>
      </c>
      <c r="P62" s="2">
        <f>O62*I62</f>
        <v>0</v>
      </c>
      <c r="Q62" s="17"/>
    </row>
    <row r="63" spans="1:17" s="13" customFormat="1" ht="12.75" customHeight="1">
      <c r="A63" s="73" t="s">
        <v>20</v>
      </c>
      <c r="B63" s="124" t="s">
        <v>152</v>
      </c>
      <c r="C63" s="125"/>
      <c r="D63" s="125"/>
      <c r="E63" s="126"/>
      <c r="F63" s="150" t="s">
        <v>43</v>
      </c>
      <c r="G63" s="76">
        <v>4.59</v>
      </c>
      <c r="H63" s="76">
        <v>302.94</v>
      </c>
      <c r="I63" s="55">
        <v>6.43</v>
      </c>
      <c r="J63" s="54">
        <f>H63*I63</f>
        <v>1947.9042</v>
      </c>
      <c r="K63" s="54"/>
      <c r="L63" s="56"/>
      <c r="M63" s="54"/>
      <c r="N63" s="93"/>
      <c r="O63" s="77">
        <f>H63-K63-M63</f>
        <v>302.94</v>
      </c>
      <c r="P63" s="2">
        <f>O63*I63</f>
        <v>1947.9042</v>
      </c>
      <c r="Q63" s="17"/>
    </row>
    <row r="64" spans="1:17" s="13" customFormat="1" ht="12.75" customHeight="1">
      <c r="A64" s="73" t="s">
        <v>37</v>
      </c>
      <c r="B64" s="124" t="s">
        <v>153</v>
      </c>
      <c r="C64" s="125"/>
      <c r="D64" s="125"/>
      <c r="E64" s="126"/>
      <c r="F64" s="150" t="s">
        <v>43</v>
      </c>
      <c r="G64" s="76">
        <v>4.59</v>
      </c>
      <c r="H64" s="76">
        <v>302.94</v>
      </c>
      <c r="I64" s="55">
        <v>30.61</v>
      </c>
      <c r="J64" s="54">
        <f>H64*I64</f>
        <v>9272.9934</v>
      </c>
      <c r="K64" s="54"/>
      <c r="L64" s="56"/>
      <c r="M64" s="54"/>
      <c r="N64" s="93"/>
      <c r="O64" s="77">
        <f>H64-K64-M64</f>
        <v>302.94</v>
      </c>
      <c r="P64" s="2">
        <f>O64*I64</f>
        <v>9272.9934</v>
      </c>
      <c r="Q64" s="17"/>
    </row>
    <row r="65" spans="1:17" s="13" customFormat="1" ht="12.75" customHeight="1">
      <c r="A65" s="73" t="s">
        <v>51</v>
      </c>
      <c r="B65" s="124" t="s">
        <v>151</v>
      </c>
      <c r="C65" s="125"/>
      <c r="D65" s="125"/>
      <c r="E65" s="126"/>
      <c r="F65" s="150" t="s">
        <v>43</v>
      </c>
      <c r="G65" s="76">
        <v>34.04</v>
      </c>
      <c r="H65" s="76">
        <v>2246.64</v>
      </c>
      <c r="I65" s="55">
        <v>41.59</v>
      </c>
      <c r="J65" s="54">
        <f>H65*I65</f>
        <v>93437.7576</v>
      </c>
      <c r="K65" s="54"/>
      <c r="L65" s="56"/>
      <c r="M65" s="54"/>
      <c r="N65" s="93">
        <f>M65*I65</f>
        <v>0</v>
      </c>
      <c r="O65" s="77">
        <f>H65-K65-M65</f>
        <v>2246.64</v>
      </c>
      <c r="P65" s="2">
        <f>O65*I65</f>
        <v>93437.7576</v>
      </c>
      <c r="Q65" s="17"/>
    </row>
    <row r="66" spans="1:17" s="13" customFormat="1" ht="12.75" customHeight="1">
      <c r="A66" s="72" t="s">
        <v>135</v>
      </c>
      <c r="B66" s="129" t="s">
        <v>87</v>
      </c>
      <c r="C66" s="129"/>
      <c r="D66" s="129"/>
      <c r="E66" s="129"/>
      <c r="F66" s="74"/>
      <c r="G66" s="75"/>
      <c r="H66" s="75"/>
      <c r="I66" s="75"/>
      <c r="J66" s="75">
        <f>H66*I66</f>
        <v>0</v>
      </c>
      <c r="K66" s="75"/>
      <c r="L66" s="75"/>
      <c r="M66" s="75"/>
      <c r="N66" s="92">
        <f>M66*I66</f>
        <v>0</v>
      </c>
      <c r="O66" s="77">
        <f>H66-K66-M66</f>
        <v>0</v>
      </c>
      <c r="P66" s="2">
        <f>O66*I66</f>
        <v>0</v>
      </c>
      <c r="Q66" s="17"/>
    </row>
    <row r="67" spans="1:17" s="13" customFormat="1" ht="12.75" customHeight="1">
      <c r="A67" s="73" t="s">
        <v>137</v>
      </c>
      <c r="B67" s="124" t="s">
        <v>154</v>
      </c>
      <c r="C67" s="125"/>
      <c r="D67" s="125"/>
      <c r="E67" s="126"/>
      <c r="F67" s="150" t="s">
        <v>43</v>
      </c>
      <c r="G67" s="76">
        <v>53.04</v>
      </c>
      <c r="H67" s="76">
        <v>3500.64</v>
      </c>
      <c r="I67" s="55">
        <v>27.71</v>
      </c>
      <c r="J67" s="54">
        <f>H67*I67</f>
        <v>97002.7344</v>
      </c>
      <c r="K67" s="54"/>
      <c r="L67" s="56"/>
      <c r="M67" s="54"/>
      <c r="N67" s="93"/>
      <c r="O67" s="77">
        <f>H67-K67-M67</f>
        <v>3500.64</v>
      </c>
      <c r="P67" s="2">
        <f>O67*I67</f>
        <v>97002.7344</v>
      </c>
      <c r="Q67" s="17"/>
    </row>
    <row r="68" spans="1:17" s="13" customFormat="1" ht="12.75" customHeight="1">
      <c r="A68" s="73" t="s">
        <v>138</v>
      </c>
      <c r="B68" s="124" t="s">
        <v>155</v>
      </c>
      <c r="C68" s="125"/>
      <c r="D68" s="125"/>
      <c r="E68" s="126"/>
      <c r="F68" s="150" t="s">
        <v>43</v>
      </c>
      <c r="G68" s="76">
        <v>53.04</v>
      </c>
      <c r="H68" s="76">
        <v>3500.64</v>
      </c>
      <c r="I68" s="55">
        <v>11.53</v>
      </c>
      <c r="J68" s="54">
        <f aca="true" t="shared" si="7" ref="J68:J73">H68*I68</f>
        <v>40362.379199999996</v>
      </c>
      <c r="K68" s="54"/>
      <c r="L68" s="56"/>
      <c r="M68" s="54"/>
      <c r="N68" s="93"/>
      <c r="O68" s="77">
        <f aca="true" t="shared" si="8" ref="O68:O73">H68-K68-M68</f>
        <v>3500.64</v>
      </c>
      <c r="P68" s="2">
        <f aca="true" t="shared" si="9" ref="P68:P73">O68*I68</f>
        <v>40362.379199999996</v>
      </c>
      <c r="Q68" s="17"/>
    </row>
    <row r="69" spans="1:17" s="13" customFormat="1" ht="26.25" customHeight="1">
      <c r="A69" s="73" t="s">
        <v>139</v>
      </c>
      <c r="B69" s="124" t="s">
        <v>156</v>
      </c>
      <c r="C69" s="125"/>
      <c r="D69" s="125"/>
      <c r="E69" s="126"/>
      <c r="F69" s="150" t="s">
        <v>43</v>
      </c>
      <c r="G69" s="76">
        <v>53.04</v>
      </c>
      <c r="H69" s="76">
        <v>3500.64</v>
      </c>
      <c r="I69" s="55">
        <v>33.22</v>
      </c>
      <c r="J69" s="54">
        <f t="shared" si="7"/>
        <v>116291.26079999999</v>
      </c>
      <c r="K69" s="54"/>
      <c r="L69" s="56"/>
      <c r="M69" s="54"/>
      <c r="N69" s="93"/>
      <c r="O69" s="77">
        <f t="shared" si="8"/>
        <v>3500.64</v>
      </c>
      <c r="P69" s="2">
        <f t="shared" si="9"/>
        <v>116291.26079999999</v>
      </c>
      <c r="Q69" s="17"/>
    </row>
    <row r="70" spans="1:17" s="13" customFormat="1" ht="12.75" customHeight="1">
      <c r="A70" s="73" t="s">
        <v>140</v>
      </c>
      <c r="B70" s="124" t="s">
        <v>157</v>
      </c>
      <c r="C70" s="125"/>
      <c r="D70" s="125"/>
      <c r="E70" s="126"/>
      <c r="F70" s="150" t="s">
        <v>5</v>
      </c>
      <c r="G70" s="76">
        <v>4</v>
      </c>
      <c r="H70" s="76">
        <v>264</v>
      </c>
      <c r="I70" s="55">
        <v>31.8</v>
      </c>
      <c r="J70" s="54">
        <f t="shared" si="7"/>
        <v>8395.2</v>
      </c>
      <c r="K70" s="54"/>
      <c r="L70" s="56"/>
      <c r="M70" s="54"/>
      <c r="N70" s="93"/>
      <c r="O70" s="77">
        <f t="shared" si="8"/>
        <v>264</v>
      </c>
      <c r="P70" s="2">
        <f t="shared" si="9"/>
        <v>8395.2</v>
      </c>
      <c r="Q70" s="17"/>
    </row>
    <row r="71" spans="1:17" s="13" customFormat="1" ht="12.75" customHeight="1">
      <c r="A71" s="73" t="s">
        <v>141</v>
      </c>
      <c r="B71" s="124" t="s">
        <v>158</v>
      </c>
      <c r="C71" s="125"/>
      <c r="D71" s="125"/>
      <c r="E71" s="126"/>
      <c r="F71" s="150" t="s">
        <v>5</v>
      </c>
      <c r="G71" s="76">
        <v>48.870000000000005</v>
      </c>
      <c r="H71" s="76">
        <v>3225.42</v>
      </c>
      <c r="I71" s="55">
        <v>7.3</v>
      </c>
      <c r="J71" s="54">
        <f t="shared" si="7"/>
        <v>23545.566</v>
      </c>
      <c r="K71" s="54"/>
      <c r="L71" s="56"/>
      <c r="M71" s="54"/>
      <c r="N71" s="93"/>
      <c r="O71" s="77">
        <f t="shared" si="8"/>
        <v>3225.42</v>
      </c>
      <c r="P71" s="2">
        <f t="shared" si="9"/>
        <v>23545.566</v>
      </c>
      <c r="Q71" s="17"/>
    </row>
    <row r="72" spans="1:17" s="13" customFormat="1" ht="12.75" customHeight="1">
      <c r="A72" s="73" t="s">
        <v>142</v>
      </c>
      <c r="B72" s="124" t="s">
        <v>159</v>
      </c>
      <c r="C72" s="125"/>
      <c r="D72" s="125"/>
      <c r="E72" s="126"/>
      <c r="F72" s="150" t="s">
        <v>5</v>
      </c>
      <c r="G72" s="76">
        <v>6.1000000000000005</v>
      </c>
      <c r="H72" s="76">
        <v>402.6</v>
      </c>
      <c r="I72" s="55">
        <v>40.42</v>
      </c>
      <c r="J72" s="54">
        <f t="shared" si="7"/>
        <v>16273.092000000002</v>
      </c>
      <c r="K72" s="54"/>
      <c r="L72" s="56"/>
      <c r="M72" s="54"/>
      <c r="N72" s="93"/>
      <c r="O72" s="77">
        <f t="shared" si="8"/>
        <v>402.6</v>
      </c>
      <c r="P72" s="2">
        <f t="shared" si="9"/>
        <v>16273.092000000002</v>
      </c>
      <c r="Q72" s="17"/>
    </row>
    <row r="73" spans="1:17" s="13" customFormat="1" ht="26.25" customHeight="1">
      <c r="A73" s="73" t="s">
        <v>143</v>
      </c>
      <c r="B73" s="124" t="s">
        <v>74</v>
      </c>
      <c r="C73" s="125"/>
      <c r="D73" s="125"/>
      <c r="E73" s="126"/>
      <c r="F73" s="150" t="s">
        <v>43</v>
      </c>
      <c r="G73" s="76">
        <v>30.726060606060607</v>
      </c>
      <c r="H73" s="76">
        <v>2027.92</v>
      </c>
      <c r="I73" s="55">
        <v>60.13</v>
      </c>
      <c r="J73" s="54">
        <f t="shared" si="7"/>
        <v>121938.82960000001</v>
      </c>
      <c r="K73" s="54"/>
      <c r="L73" s="56"/>
      <c r="M73" s="54"/>
      <c r="N73" s="93"/>
      <c r="O73" s="77">
        <f t="shared" si="8"/>
        <v>2027.92</v>
      </c>
      <c r="P73" s="2">
        <f t="shared" si="9"/>
        <v>121938.82960000001</v>
      </c>
      <c r="Q73" s="17"/>
    </row>
    <row r="74" spans="1:17" s="13" customFormat="1" ht="12.75" customHeight="1">
      <c r="A74" s="72" t="s">
        <v>136</v>
      </c>
      <c r="B74" s="145" t="s">
        <v>88</v>
      </c>
      <c r="C74" s="146"/>
      <c r="D74" s="146"/>
      <c r="E74" s="147"/>
      <c r="F74" s="74"/>
      <c r="G74" s="75"/>
      <c r="H74" s="75"/>
      <c r="I74" s="148"/>
      <c r="J74" s="75"/>
      <c r="K74" s="75"/>
      <c r="L74" s="75"/>
      <c r="M74" s="75"/>
      <c r="N74" s="149"/>
      <c r="O74" s="77"/>
      <c r="P74" s="2"/>
      <c r="Q74" s="17"/>
    </row>
    <row r="75" spans="1:17" s="13" customFormat="1" ht="26.25" customHeight="1">
      <c r="A75" s="73" t="s">
        <v>144</v>
      </c>
      <c r="B75" s="124" t="s">
        <v>160</v>
      </c>
      <c r="C75" s="125"/>
      <c r="D75" s="125"/>
      <c r="E75" s="126"/>
      <c r="F75" s="150" t="s">
        <v>48</v>
      </c>
      <c r="G75" s="76">
        <v>1</v>
      </c>
      <c r="H75" s="76">
        <v>66</v>
      </c>
      <c r="I75" s="55">
        <v>103.43</v>
      </c>
      <c r="J75" s="54">
        <f>H75*I75</f>
        <v>6826.38</v>
      </c>
      <c r="K75" s="54"/>
      <c r="L75" s="56"/>
      <c r="M75" s="54"/>
      <c r="N75" s="93"/>
      <c r="O75" s="77">
        <f>H75-K75-M75</f>
        <v>66</v>
      </c>
      <c r="P75" s="2">
        <f>O75*I75</f>
        <v>6826.38</v>
      </c>
      <c r="Q75" s="17"/>
    </row>
    <row r="76" spans="1:17" s="13" customFormat="1" ht="26.25" customHeight="1">
      <c r="A76" s="73" t="s">
        <v>145</v>
      </c>
      <c r="B76" s="124" t="s">
        <v>161</v>
      </c>
      <c r="C76" s="125"/>
      <c r="D76" s="125"/>
      <c r="E76" s="126"/>
      <c r="F76" s="150" t="s">
        <v>48</v>
      </c>
      <c r="G76" s="76">
        <v>1</v>
      </c>
      <c r="H76" s="76">
        <v>66</v>
      </c>
      <c r="I76" s="55">
        <v>204</v>
      </c>
      <c r="J76" s="54">
        <f aca="true" t="shared" si="10" ref="J76:J81">H76*I76</f>
        <v>13464</v>
      </c>
      <c r="K76" s="54"/>
      <c r="L76" s="56"/>
      <c r="M76" s="54"/>
      <c r="N76" s="93"/>
      <c r="O76" s="77">
        <f aca="true" t="shared" si="11" ref="O76:O81">H76-K76-M76</f>
        <v>66</v>
      </c>
      <c r="P76" s="2">
        <f aca="true" t="shared" si="12" ref="P76:P81">O76*I76</f>
        <v>13464</v>
      </c>
      <c r="Q76" s="17"/>
    </row>
    <row r="77" spans="1:17" s="13" customFormat="1" ht="12.75" customHeight="1">
      <c r="A77" s="73" t="s">
        <v>146</v>
      </c>
      <c r="B77" s="124" t="s">
        <v>162</v>
      </c>
      <c r="C77" s="125"/>
      <c r="D77" s="125"/>
      <c r="E77" s="126"/>
      <c r="F77" s="150" t="s">
        <v>48</v>
      </c>
      <c r="G77" s="76">
        <v>1</v>
      </c>
      <c r="H77" s="76">
        <v>66</v>
      </c>
      <c r="I77" s="55">
        <v>16.16</v>
      </c>
      <c r="J77" s="54">
        <f t="shared" si="10"/>
        <v>1066.56</v>
      </c>
      <c r="K77" s="54"/>
      <c r="L77" s="56"/>
      <c r="M77" s="54"/>
      <c r="N77" s="93"/>
      <c r="O77" s="77">
        <f t="shared" si="11"/>
        <v>66</v>
      </c>
      <c r="P77" s="2">
        <f t="shared" si="12"/>
        <v>1066.56</v>
      </c>
      <c r="Q77" s="17"/>
    </row>
    <row r="78" spans="1:17" s="13" customFormat="1" ht="12.75" customHeight="1">
      <c r="A78" s="73" t="s">
        <v>147</v>
      </c>
      <c r="B78" s="124" t="s">
        <v>163</v>
      </c>
      <c r="C78" s="125"/>
      <c r="D78" s="125"/>
      <c r="E78" s="126"/>
      <c r="F78" s="150" t="s">
        <v>48</v>
      </c>
      <c r="G78" s="76">
        <v>1</v>
      </c>
      <c r="H78" s="76">
        <v>66</v>
      </c>
      <c r="I78" s="55">
        <v>40.72</v>
      </c>
      <c r="J78" s="54">
        <f t="shared" si="10"/>
        <v>2687.52</v>
      </c>
      <c r="K78" s="54"/>
      <c r="L78" s="56"/>
      <c r="M78" s="54"/>
      <c r="N78" s="93"/>
      <c r="O78" s="77">
        <f t="shared" si="11"/>
        <v>66</v>
      </c>
      <c r="P78" s="2">
        <f t="shared" si="12"/>
        <v>2687.52</v>
      </c>
      <c r="Q78" s="17"/>
    </row>
    <row r="79" spans="1:17" s="13" customFormat="1" ht="12.75" customHeight="1">
      <c r="A79" s="73" t="s">
        <v>148</v>
      </c>
      <c r="B79" s="124" t="s">
        <v>164</v>
      </c>
      <c r="C79" s="125"/>
      <c r="D79" s="125"/>
      <c r="E79" s="126"/>
      <c r="F79" s="150" t="s">
        <v>43</v>
      </c>
      <c r="G79" s="76">
        <v>0.9</v>
      </c>
      <c r="H79" s="76">
        <v>59.4</v>
      </c>
      <c r="I79" s="55">
        <v>224.92</v>
      </c>
      <c r="J79" s="54">
        <f t="shared" si="10"/>
        <v>13360.248</v>
      </c>
      <c r="K79" s="54"/>
      <c r="L79" s="56"/>
      <c r="M79" s="54"/>
      <c r="N79" s="93"/>
      <c r="O79" s="77">
        <f t="shared" si="11"/>
        <v>59.4</v>
      </c>
      <c r="P79" s="2">
        <f t="shared" si="12"/>
        <v>13360.248</v>
      </c>
      <c r="Q79" s="17"/>
    </row>
    <row r="80" spans="1:17" s="13" customFormat="1" ht="12.75" customHeight="1">
      <c r="A80" s="73" t="s">
        <v>149</v>
      </c>
      <c r="B80" s="124" t="s">
        <v>165</v>
      </c>
      <c r="C80" s="125"/>
      <c r="D80" s="125"/>
      <c r="E80" s="126"/>
      <c r="F80" s="150" t="s">
        <v>48</v>
      </c>
      <c r="G80" s="76">
        <v>1</v>
      </c>
      <c r="H80" s="76">
        <v>66</v>
      </c>
      <c r="I80" s="55">
        <v>103.19</v>
      </c>
      <c r="J80" s="54">
        <f t="shared" si="10"/>
        <v>6810.54</v>
      </c>
      <c r="K80" s="54"/>
      <c r="L80" s="56"/>
      <c r="M80" s="54"/>
      <c r="N80" s="93"/>
      <c r="O80" s="77">
        <f t="shared" si="11"/>
        <v>66</v>
      </c>
      <c r="P80" s="2">
        <f t="shared" si="12"/>
        <v>6810.54</v>
      </c>
      <c r="Q80" s="17"/>
    </row>
    <row r="81" spans="1:17" s="13" customFormat="1" ht="26.25" customHeight="1" thickBot="1">
      <c r="A81" s="73" t="s">
        <v>150</v>
      </c>
      <c r="B81" s="124" t="s">
        <v>166</v>
      </c>
      <c r="C81" s="125"/>
      <c r="D81" s="125"/>
      <c r="E81" s="126"/>
      <c r="F81" s="150" t="s">
        <v>48</v>
      </c>
      <c r="G81" s="76">
        <v>1</v>
      </c>
      <c r="H81" s="76">
        <v>66</v>
      </c>
      <c r="I81" s="55">
        <v>215.02</v>
      </c>
      <c r="J81" s="54">
        <f t="shared" si="10"/>
        <v>14191.320000000002</v>
      </c>
      <c r="K81" s="54"/>
      <c r="L81" s="56"/>
      <c r="M81" s="54"/>
      <c r="N81" s="93"/>
      <c r="O81" s="77">
        <f t="shared" si="11"/>
        <v>66</v>
      </c>
      <c r="P81" s="2">
        <f t="shared" si="12"/>
        <v>14191.320000000002</v>
      </c>
      <c r="Q81" s="17"/>
    </row>
    <row r="82" spans="1:17" s="13" customFormat="1" ht="25.5" customHeight="1" thickBot="1" thickTop="1">
      <c r="A82" s="94"/>
      <c r="B82" s="135"/>
      <c r="C82" s="135"/>
      <c r="D82" s="135"/>
      <c r="E82" s="135"/>
      <c r="F82" s="38"/>
      <c r="G82" s="38"/>
      <c r="H82" s="38"/>
      <c r="I82" s="38"/>
      <c r="J82" s="39"/>
      <c r="K82" s="38" t="s">
        <v>75</v>
      </c>
      <c r="L82" s="40"/>
      <c r="M82" s="57"/>
      <c r="N82" s="95">
        <f>SUM(N46:N81)</f>
        <v>50451.448000000004</v>
      </c>
      <c r="O82" s="77"/>
      <c r="P82" s="2"/>
      <c r="Q82" s="18"/>
    </row>
    <row r="83" spans="1:17" s="13" customFormat="1" ht="25.5" customHeight="1" thickTop="1">
      <c r="A83" s="136" t="str">
        <f>A40</f>
        <v>1   A  .       MEDIÇÃO  EFETUADA   EM   02/06/2017</v>
      </c>
      <c r="B83" s="137"/>
      <c r="C83" s="137"/>
      <c r="D83" s="137"/>
      <c r="E83" s="138"/>
      <c r="F83" s="104" t="s">
        <v>4</v>
      </c>
      <c r="G83" s="105"/>
      <c r="H83" s="105"/>
      <c r="I83" s="105"/>
      <c r="J83" s="106" t="s">
        <v>29</v>
      </c>
      <c r="K83" s="105"/>
      <c r="L83" s="105"/>
      <c r="M83" s="107"/>
      <c r="N83" s="108"/>
      <c r="O83" s="77"/>
      <c r="P83" s="2"/>
      <c r="Q83" s="17"/>
    </row>
    <row r="84" spans="1:17" s="13" customFormat="1" ht="25.5" customHeight="1" thickBot="1">
      <c r="A84" s="139"/>
      <c r="B84" s="140"/>
      <c r="C84" s="140"/>
      <c r="D84" s="140"/>
      <c r="E84" s="141"/>
      <c r="F84" s="43" t="s">
        <v>30</v>
      </c>
      <c r="G84" s="152"/>
      <c r="H84" s="7"/>
      <c r="I84" s="7"/>
      <c r="J84" s="44"/>
      <c r="K84" s="7"/>
      <c r="L84" s="7"/>
      <c r="M84" s="59"/>
      <c r="N84" s="97"/>
      <c r="O84" s="77"/>
      <c r="P84" s="2"/>
      <c r="Q84" s="17"/>
    </row>
    <row r="85" spans="1:20" s="1" customFormat="1" ht="19.5" customHeight="1" thickBot="1" thickTop="1">
      <c r="A85" s="130" t="s">
        <v>31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77"/>
      <c r="P85" s="2"/>
      <c r="Q85" s="68"/>
      <c r="R85" s="67"/>
      <c r="S85" s="61"/>
      <c r="T85" s="16"/>
    </row>
    <row r="86" spans="1:16" ht="13.5" thickTop="1">
      <c r="A86" s="79"/>
      <c r="B86" s="131" t="str">
        <f>B2</f>
        <v>OBRA/SERVIÇO: CONSTRUÇÃO DE 66 (SESSENTA E SEIS) UNIDADES HABITACIONAIS UNIFAMILIARES </v>
      </c>
      <c r="C86" s="131"/>
      <c r="D86" s="131"/>
      <c r="E86" s="131"/>
      <c r="F86" s="131"/>
      <c r="G86" s="131"/>
      <c r="H86" s="132"/>
      <c r="I86" s="10" t="s">
        <v>21</v>
      </c>
      <c r="J86" s="8"/>
      <c r="K86" s="4"/>
      <c r="L86" s="4"/>
      <c r="M86" s="47"/>
      <c r="N86" s="80" t="s">
        <v>289</v>
      </c>
      <c r="O86" s="77"/>
      <c r="P86" s="2"/>
    </row>
    <row r="87" spans="1:16" ht="13.5" thickBot="1">
      <c r="A87" s="81"/>
      <c r="B87" s="133"/>
      <c r="C87" s="133"/>
      <c r="D87" s="133"/>
      <c r="E87" s="133"/>
      <c r="F87" s="133"/>
      <c r="G87" s="133"/>
      <c r="H87" s="134"/>
      <c r="I87" s="11" t="s">
        <v>32</v>
      </c>
      <c r="J87" s="5"/>
      <c r="K87" s="109">
        <f>K3</f>
        <v>4652674.8422</v>
      </c>
      <c r="L87" s="110"/>
      <c r="M87" s="48"/>
      <c r="N87" s="82"/>
      <c r="O87" s="77"/>
      <c r="P87" s="2"/>
    </row>
    <row r="88" spans="1:16" ht="20.25" customHeight="1" thickTop="1">
      <c r="A88" s="81"/>
      <c r="B88" s="111" t="str">
        <f>B4</f>
        <v>LOCAL: LOTEAMENTO DE INTERESSE SOCIAL (LIS) DE SÃO PAULO - PRESIDENTE KENNEDY / ES</v>
      </c>
      <c r="C88" s="111"/>
      <c r="D88" s="111"/>
      <c r="E88" s="111"/>
      <c r="F88" s="111"/>
      <c r="G88" s="111"/>
      <c r="H88" s="112"/>
      <c r="I88" s="12" t="s">
        <v>1</v>
      </c>
      <c r="J88" s="8"/>
      <c r="K88" s="69"/>
      <c r="L88" s="69"/>
      <c r="M88" s="49"/>
      <c r="N88" s="83"/>
      <c r="O88" s="77"/>
      <c r="P88" s="2"/>
    </row>
    <row r="89" spans="1:16" ht="13.5" customHeight="1" thickBot="1">
      <c r="A89" s="84"/>
      <c r="B89" s="113" t="str">
        <f>B5</f>
        <v>EMPRESA: ELICON CONSTRUTORA LTDA - EPP - CONTRATO Nº 288/2016</v>
      </c>
      <c r="C89" s="113"/>
      <c r="D89" s="113"/>
      <c r="E89" s="113"/>
      <c r="F89" s="113"/>
      <c r="G89" s="113"/>
      <c r="H89" s="114"/>
      <c r="I89" s="11" t="s">
        <v>2</v>
      </c>
      <c r="J89" s="6"/>
      <c r="K89" s="9"/>
      <c r="L89" s="6"/>
      <c r="M89" s="50"/>
      <c r="N89" s="85">
        <f>N82</f>
        <v>50451.448000000004</v>
      </c>
      <c r="O89" s="77"/>
      <c r="P89" s="2"/>
    </row>
    <row r="90" spans="1:16" ht="13.5" thickTop="1">
      <c r="A90" s="86"/>
      <c r="B90" s="115"/>
      <c r="C90" s="116"/>
      <c r="D90" s="116"/>
      <c r="E90" s="117"/>
      <c r="F90" s="24"/>
      <c r="G90" s="151"/>
      <c r="H90" s="25"/>
      <c r="I90" s="26"/>
      <c r="J90" s="27"/>
      <c r="K90" s="25" t="s">
        <v>22</v>
      </c>
      <c r="L90" s="25"/>
      <c r="M90" s="51"/>
      <c r="N90" s="87"/>
      <c r="O90" s="77"/>
      <c r="P90" s="2"/>
    </row>
    <row r="91" spans="1:16" ht="12.75">
      <c r="A91" s="88" t="s">
        <v>3</v>
      </c>
      <c r="B91" s="118" t="s">
        <v>49</v>
      </c>
      <c r="C91" s="119"/>
      <c r="D91" s="119"/>
      <c r="E91" s="120"/>
      <c r="F91" s="28" t="s">
        <v>6</v>
      </c>
      <c r="G91" s="28"/>
      <c r="H91" s="29" t="s">
        <v>23</v>
      </c>
      <c r="I91" s="30" t="s">
        <v>24</v>
      </c>
      <c r="J91" s="31" t="s">
        <v>25</v>
      </c>
      <c r="K91" s="32" t="s">
        <v>26</v>
      </c>
      <c r="L91" s="29" t="s">
        <v>25</v>
      </c>
      <c r="M91" s="52" t="s">
        <v>27</v>
      </c>
      <c r="N91" s="89" t="s">
        <v>25</v>
      </c>
      <c r="O91" s="77"/>
      <c r="P91" s="2"/>
    </row>
    <row r="92" spans="1:16" ht="13.5" thickBot="1">
      <c r="A92" s="90"/>
      <c r="B92" s="121"/>
      <c r="C92" s="122"/>
      <c r="D92" s="122"/>
      <c r="E92" s="123"/>
      <c r="F92" s="33"/>
      <c r="G92" s="33"/>
      <c r="H92" s="34"/>
      <c r="I92" s="35" t="s">
        <v>0</v>
      </c>
      <c r="J92" s="36"/>
      <c r="K92" s="37" t="s">
        <v>28</v>
      </c>
      <c r="L92" s="34"/>
      <c r="M92" s="53"/>
      <c r="N92" s="91"/>
      <c r="O92" s="77"/>
      <c r="P92" s="2"/>
    </row>
    <row r="93" spans="1:17" s="13" customFormat="1" ht="12.75" customHeight="1" thickTop="1">
      <c r="A93" s="72" t="s">
        <v>167</v>
      </c>
      <c r="B93" s="145" t="s">
        <v>89</v>
      </c>
      <c r="C93" s="146"/>
      <c r="D93" s="146"/>
      <c r="E93" s="147"/>
      <c r="F93" s="74"/>
      <c r="G93" s="74"/>
      <c r="H93" s="75"/>
      <c r="I93" s="148"/>
      <c r="J93" s="75"/>
      <c r="K93" s="75"/>
      <c r="L93" s="75"/>
      <c r="M93" s="75"/>
      <c r="N93" s="149"/>
      <c r="O93" s="77"/>
      <c r="P93" s="2"/>
      <c r="Q93" s="17"/>
    </row>
    <row r="94" spans="1:17" s="13" customFormat="1" ht="26.25" customHeight="1">
      <c r="A94" s="73" t="s">
        <v>175</v>
      </c>
      <c r="B94" s="124" t="s">
        <v>231</v>
      </c>
      <c r="C94" s="125"/>
      <c r="D94" s="125"/>
      <c r="E94" s="126"/>
      <c r="F94" s="150" t="s">
        <v>43</v>
      </c>
      <c r="G94" s="76">
        <v>124.48196969696968</v>
      </c>
      <c r="H94" s="76">
        <v>8215.81</v>
      </c>
      <c r="I94" s="55">
        <v>12.64</v>
      </c>
      <c r="J94" s="54">
        <f>H94*I94</f>
        <v>103847.8384</v>
      </c>
      <c r="K94" s="54"/>
      <c r="L94" s="56"/>
      <c r="M94" s="54"/>
      <c r="N94" s="93"/>
      <c r="O94" s="77">
        <f>H94-K94-M94</f>
        <v>8215.81</v>
      </c>
      <c r="P94" s="2">
        <f>O94*I94</f>
        <v>103847.8384</v>
      </c>
      <c r="Q94" s="17"/>
    </row>
    <row r="95" spans="1:17" s="13" customFormat="1" ht="26.25" customHeight="1">
      <c r="A95" s="73" t="s">
        <v>183</v>
      </c>
      <c r="B95" s="124" t="s">
        <v>232</v>
      </c>
      <c r="C95" s="125"/>
      <c r="D95" s="125"/>
      <c r="E95" s="126"/>
      <c r="F95" s="150" t="s">
        <v>43</v>
      </c>
      <c r="G95" s="76">
        <v>88.30272727272727</v>
      </c>
      <c r="H95" s="76">
        <v>5827.98</v>
      </c>
      <c r="I95" s="55">
        <v>12.71</v>
      </c>
      <c r="J95" s="54">
        <f aca="true" t="shared" si="13" ref="J95:J167">H95*I95</f>
        <v>74073.6258</v>
      </c>
      <c r="K95" s="54"/>
      <c r="L95" s="56"/>
      <c r="M95" s="54"/>
      <c r="N95" s="93"/>
      <c r="O95" s="77">
        <f aca="true" t="shared" si="14" ref="O95:O167">H95-K95-M95</f>
        <v>5827.98</v>
      </c>
      <c r="P95" s="2">
        <f aca="true" t="shared" si="15" ref="P95:P167">O95*I95</f>
        <v>74073.6258</v>
      </c>
      <c r="Q95" s="17"/>
    </row>
    <row r="96" spans="1:17" s="13" customFormat="1" ht="26.25" customHeight="1">
      <c r="A96" s="73" t="s">
        <v>184</v>
      </c>
      <c r="B96" s="124" t="s">
        <v>233</v>
      </c>
      <c r="C96" s="125"/>
      <c r="D96" s="125"/>
      <c r="E96" s="126"/>
      <c r="F96" s="150" t="s">
        <v>43</v>
      </c>
      <c r="G96" s="76">
        <v>7.404848484848485</v>
      </c>
      <c r="H96" s="76">
        <v>488.72</v>
      </c>
      <c r="I96" s="55">
        <v>13.14</v>
      </c>
      <c r="J96" s="54">
        <f t="shared" si="13"/>
        <v>6421.7808</v>
      </c>
      <c r="K96" s="54"/>
      <c r="L96" s="56"/>
      <c r="M96" s="54"/>
      <c r="N96" s="93"/>
      <c r="O96" s="77">
        <f t="shared" si="14"/>
        <v>488.72</v>
      </c>
      <c r="P96" s="2">
        <f t="shared" si="15"/>
        <v>6421.7808</v>
      </c>
      <c r="Q96" s="17"/>
    </row>
    <row r="97" spans="1:17" s="13" customFormat="1" ht="12.75" customHeight="1">
      <c r="A97" s="72" t="s">
        <v>168</v>
      </c>
      <c r="B97" s="145" t="s">
        <v>90</v>
      </c>
      <c r="C97" s="146"/>
      <c r="D97" s="146"/>
      <c r="E97" s="147"/>
      <c r="F97" s="74"/>
      <c r="G97" s="74"/>
      <c r="H97" s="75"/>
      <c r="I97" s="148"/>
      <c r="J97" s="75">
        <f t="shared" si="13"/>
        <v>0</v>
      </c>
      <c r="K97" s="75"/>
      <c r="L97" s="75"/>
      <c r="M97" s="75"/>
      <c r="N97" s="149"/>
      <c r="O97" s="77">
        <f t="shared" si="14"/>
        <v>0</v>
      </c>
      <c r="P97" s="2">
        <f t="shared" si="15"/>
        <v>0</v>
      </c>
      <c r="Q97" s="17"/>
    </row>
    <row r="98" spans="1:17" s="13" customFormat="1" ht="26.25" customHeight="1">
      <c r="A98" s="73" t="s">
        <v>176</v>
      </c>
      <c r="B98" s="124" t="s">
        <v>234</v>
      </c>
      <c r="C98" s="125"/>
      <c r="D98" s="125"/>
      <c r="E98" s="126"/>
      <c r="F98" s="150" t="s">
        <v>48</v>
      </c>
      <c r="G98" s="76">
        <v>1</v>
      </c>
      <c r="H98" s="76">
        <v>66</v>
      </c>
      <c r="I98" s="55">
        <v>423.98</v>
      </c>
      <c r="J98" s="54">
        <f t="shared" si="13"/>
        <v>27982.68</v>
      </c>
      <c r="K98" s="54"/>
      <c r="L98" s="56"/>
      <c r="M98" s="54"/>
      <c r="N98" s="93"/>
      <c r="O98" s="77">
        <f t="shared" si="14"/>
        <v>66</v>
      </c>
      <c r="P98" s="2">
        <f t="shared" si="15"/>
        <v>27982.68</v>
      </c>
      <c r="Q98" s="17"/>
    </row>
    <row r="99" spans="1:17" s="13" customFormat="1" ht="12.75" customHeight="1">
      <c r="A99" s="73" t="s">
        <v>185</v>
      </c>
      <c r="B99" s="124" t="s">
        <v>235</v>
      </c>
      <c r="C99" s="125"/>
      <c r="D99" s="125"/>
      <c r="E99" s="126"/>
      <c r="F99" s="150" t="s">
        <v>48</v>
      </c>
      <c r="G99" s="76">
        <v>1</v>
      </c>
      <c r="H99" s="76">
        <v>66</v>
      </c>
      <c r="I99" s="55">
        <v>1246.08</v>
      </c>
      <c r="J99" s="54">
        <f t="shared" si="13"/>
        <v>82241.28</v>
      </c>
      <c r="K99" s="54"/>
      <c r="L99" s="56"/>
      <c r="M99" s="54"/>
      <c r="N99" s="93"/>
      <c r="O99" s="77">
        <f t="shared" si="14"/>
        <v>66</v>
      </c>
      <c r="P99" s="2">
        <f t="shared" si="15"/>
        <v>82241.28</v>
      </c>
      <c r="Q99" s="17"/>
    </row>
    <row r="100" spans="1:17" s="13" customFormat="1" ht="12.75" customHeight="1">
      <c r="A100" s="73" t="s">
        <v>186</v>
      </c>
      <c r="B100" s="124" t="s">
        <v>236</v>
      </c>
      <c r="C100" s="125"/>
      <c r="D100" s="125"/>
      <c r="E100" s="126"/>
      <c r="F100" s="150" t="s">
        <v>48</v>
      </c>
      <c r="G100" s="76">
        <v>1</v>
      </c>
      <c r="H100" s="76">
        <v>66</v>
      </c>
      <c r="I100" s="55">
        <v>274.48</v>
      </c>
      <c r="J100" s="54">
        <f t="shared" si="13"/>
        <v>18115.68</v>
      </c>
      <c r="K100" s="54"/>
      <c r="L100" s="56"/>
      <c r="M100" s="54"/>
      <c r="N100" s="93"/>
      <c r="O100" s="77">
        <f t="shared" si="14"/>
        <v>66</v>
      </c>
      <c r="P100" s="2">
        <f t="shared" si="15"/>
        <v>18115.68</v>
      </c>
      <c r="Q100" s="17"/>
    </row>
    <row r="101" spans="1:17" s="13" customFormat="1" ht="12.75" customHeight="1">
      <c r="A101" s="73" t="s">
        <v>187</v>
      </c>
      <c r="B101" s="124" t="s">
        <v>237</v>
      </c>
      <c r="C101" s="125"/>
      <c r="D101" s="125"/>
      <c r="E101" s="126"/>
      <c r="F101" s="150" t="s">
        <v>286</v>
      </c>
      <c r="G101" s="76">
        <v>3</v>
      </c>
      <c r="H101" s="76">
        <v>198</v>
      </c>
      <c r="I101" s="55">
        <v>47.2</v>
      </c>
      <c r="J101" s="54">
        <f t="shared" si="13"/>
        <v>9345.6</v>
      </c>
      <c r="K101" s="54"/>
      <c r="L101" s="56"/>
      <c r="M101" s="54"/>
      <c r="N101" s="93"/>
      <c r="O101" s="77">
        <f t="shared" si="14"/>
        <v>198</v>
      </c>
      <c r="P101" s="2">
        <f t="shared" si="15"/>
        <v>9345.6</v>
      </c>
      <c r="Q101" s="17"/>
    </row>
    <row r="102" spans="1:17" s="13" customFormat="1" ht="12.75" customHeight="1">
      <c r="A102" s="73" t="s">
        <v>188</v>
      </c>
      <c r="B102" s="124" t="s">
        <v>238</v>
      </c>
      <c r="C102" s="125"/>
      <c r="D102" s="125"/>
      <c r="E102" s="126"/>
      <c r="F102" s="150" t="s">
        <v>286</v>
      </c>
      <c r="G102" s="76">
        <v>2</v>
      </c>
      <c r="H102" s="76">
        <v>132</v>
      </c>
      <c r="I102" s="55">
        <v>82.36</v>
      </c>
      <c r="J102" s="54">
        <f t="shared" si="13"/>
        <v>10871.52</v>
      </c>
      <c r="K102" s="54"/>
      <c r="L102" s="56"/>
      <c r="M102" s="54"/>
      <c r="N102" s="93"/>
      <c r="O102" s="77">
        <f t="shared" si="14"/>
        <v>132</v>
      </c>
      <c r="P102" s="2">
        <f t="shared" si="15"/>
        <v>10871.52</v>
      </c>
      <c r="Q102" s="17"/>
    </row>
    <row r="103" spans="1:17" s="13" customFormat="1" ht="12.75" customHeight="1">
      <c r="A103" s="73" t="s">
        <v>189</v>
      </c>
      <c r="B103" s="124" t="s">
        <v>239</v>
      </c>
      <c r="C103" s="125"/>
      <c r="D103" s="125"/>
      <c r="E103" s="126"/>
      <c r="F103" s="150" t="s">
        <v>286</v>
      </c>
      <c r="G103" s="76">
        <v>1</v>
      </c>
      <c r="H103" s="76">
        <v>66</v>
      </c>
      <c r="I103" s="55">
        <v>56.91</v>
      </c>
      <c r="J103" s="54">
        <f t="shared" si="13"/>
        <v>3756.06</v>
      </c>
      <c r="K103" s="54"/>
      <c r="L103" s="56"/>
      <c r="M103" s="54"/>
      <c r="N103" s="93"/>
      <c r="O103" s="77">
        <f t="shared" si="14"/>
        <v>66</v>
      </c>
      <c r="P103" s="2">
        <f t="shared" si="15"/>
        <v>3756.06</v>
      </c>
      <c r="Q103" s="17"/>
    </row>
    <row r="104" spans="1:17" s="13" customFormat="1" ht="12.75" customHeight="1">
      <c r="A104" s="73" t="s">
        <v>190</v>
      </c>
      <c r="B104" s="124" t="s">
        <v>240</v>
      </c>
      <c r="C104" s="125"/>
      <c r="D104" s="125"/>
      <c r="E104" s="126"/>
      <c r="F104" s="150" t="s">
        <v>286</v>
      </c>
      <c r="G104" s="76">
        <v>3</v>
      </c>
      <c r="H104" s="76">
        <v>198</v>
      </c>
      <c r="I104" s="55">
        <v>43.47</v>
      </c>
      <c r="J104" s="54">
        <f t="shared" si="13"/>
        <v>8607.06</v>
      </c>
      <c r="K104" s="54"/>
      <c r="L104" s="56"/>
      <c r="M104" s="54"/>
      <c r="N104" s="93"/>
      <c r="O104" s="77">
        <f t="shared" si="14"/>
        <v>198</v>
      </c>
      <c r="P104" s="2">
        <f t="shared" si="15"/>
        <v>8607.06</v>
      </c>
      <c r="Q104" s="17"/>
    </row>
    <row r="105" spans="1:17" s="13" customFormat="1" ht="12.75" customHeight="1">
      <c r="A105" s="73" t="s">
        <v>191</v>
      </c>
      <c r="B105" s="124" t="s">
        <v>241</v>
      </c>
      <c r="C105" s="125"/>
      <c r="D105" s="125"/>
      <c r="E105" s="126"/>
      <c r="F105" s="150" t="s">
        <v>286</v>
      </c>
      <c r="G105" s="76">
        <v>1</v>
      </c>
      <c r="H105" s="76">
        <v>66</v>
      </c>
      <c r="I105" s="55">
        <v>75.23</v>
      </c>
      <c r="J105" s="54">
        <f t="shared" si="13"/>
        <v>4965.18</v>
      </c>
      <c r="K105" s="54"/>
      <c r="L105" s="56"/>
      <c r="M105" s="54"/>
      <c r="N105" s="93"/>
      <c r="O105" s="77">
        <f t="shared" si="14"/>
        <v>66</v>
      </c>
      <c r="P105" s="2">
        <f t="shared" si="15"/>
        <v>4965.18</v>
      </c>
      <c r="Q105" s="17"/>
    </row>
    <row r="106" spans="1:17" s="13" customFormat="1" ht="12.75" customHeight="1">
      <c r="A106" s="73" t="s">
        <v>192</v>
      </c>
      <c r="B106" s="124" t="s">
        <v>242</v>
      </c>
      <c r="C106" s="125"/>
      <c r="D106" s="125"/>
      <c r="E106" s="126"/>
      <c r="F106" s="150" t="s">
        <v>286</v>
      </c>
      <c r="G106" s="76">
        <v>1</v>
      </c>
      <c r="H106" s="76">
        <v>66</v>
      </c>
      <c r="I106" s="55">
        <v>41.21</v>
      </c>
      <c r="J106" s="54">
        <f t="shared" si="13"/>
        <v>2719.86</v>
      </c>
      <c r="K106" s="54"/>
      <c r="L106" s="56"/>
      <c r="M106" s="54"/>
      <c r="N106" s="93"/>
      <c r="O106" s="77">
        <f t="shared" si="14"/>
        <v>66</v>
      </c>
      <c r="P106" s="2">
        <f t="shared" si="15"/>
        <v>2719.86</v>
      </c>
      <c r="Q106" s="17"/>
    </row>
    <row r="107" spans="1:17" s="13" customFormat="1" ht="12.75" customHeight="1">
      <c r="A107" s="73" t="s">
        <v>193</v>
      </c>
      <c r="B107" s="124" t="s">
        <v>243</v>
      </c>
      <c r="C107" s="125"/>
      <c r="D107" s="125"/>
      <c r="E107" s="126"/>
      <c r="F107" s="150" t="s">
        <v>286</v>
      </c>
      <c r="G107" s="76">
        <v>16.5</v>
      </c>
      <c r="H107" s="76">
        <v>1089</v>
      </c>
      <c r="I107" s="55">
        <v>16.42</v>
      </c>
      <c r="J107" s="54">
        <f t="shared" si="13"/>
        <v>17881.38</v>
      </c>
      <c r="K107" s="54"/>
      <c r="L107" s="56"/>
      <c r="M107" s="54"/>
      <c r="N107" s="93"/>
      <c r="O107" s="77">
        <f t="shared" si="14"/>
        <v>1089</v>
      </c>
      <c r="P107" s="2">
        <f t="shared" si="15"/>
        <v>17881.38</v>
      </c>
      <c r="Q107" s="17"/>
    </row>
    <row r="108" spans="1:17" s="13" customFormat="1" ht="12.75" customHeight="1">
      <c r="A108" s="73" t="s">
        <v>194</v>
      </c>
      <c r="B108" s="124" t="s">
        <v>244</v>
      </c>
      <c r="C108" s="125"/>
      <c r="D108" s="125"/>
      <c r="E108" s="126"/>
      <c r="F108" s="150" t="s">
        <v>286</v>
      </c>
      <c r="G108" s="76">
        <v>12.35</v>
      </c>
      <c r="H108" s="76">
        <v>815.1</v>
      </c>
      <c r="I108" s="55">
        <v>21.32</v>
      </c>
      <c r="J108" s="54">
        <f t="shared" si="13"/>
        <v>17377.932</v>
      </c>
      <c r="K108" s="54"/>
      <c r="L108" s="56"/>
      <c r="M108" s="54"/>
      <c r="N108" s="93"/>
      <c r="O108" s="77">
        <f t="shared" si="14"/>
        <v>815.1</v>
      </c>
      <c r="P108" s="2">
        <f t="shared" si="15"/>
        <v>17377.932</v>
      </c>
      <c r="Q108" s="17"/>
    </row>
    <row r="109" spans="1:17" s="13" customFormat="1" ht="12.75" customHeight="1">
      <c r="A109" s="73" t="s">
        <v>195</v>
      </c>
      <c r="B109" s="124" t="s">
        <v>245</v>
      </c>
      <c r="C109" s="125"/>
      <c r="D109" s="125"/>
      <c r="E109" s="126"/>
      <c r="F109" s="150" t="s">
        <v>286</v>
      </c>
      <c r="G109" s="76">
        <v>13.67</v>
      </c>
      <c r="H109" s="76">
        <v>902.22</v>
      </c>
      <c r="I109" s="55">
        <v>34.14</v>
      </c>
      <c r="J109" s="54">
        <f t="shared" si="13"/>
        <v>30801.790800000002</v>
      </c>
      <c r="K109" s="54"/>
      <c r="L109" s="56"/>
      <c r="M109" s="54"/>
      <c r="N109" s="93"/>
      <c r="O109" s="77">
        <f t="shared" si="14"/>
        <v>902.22</v>
      </c>
      <c r="P109" s="2">
        <f t="shared" si="15"/>
        <v>30801.790800000002</v>
      </c>
      <c r="Q109" s="17"/>
    </row>
    <row r="110" spans="1:17" s="13" customFormat="1" ht="26.25" customHeight="1">
      <c r="A110" s="73" t="s">
        <v>196</v>
      </c>
      <c r="B110" s="124" t="s">
        <v>246</v>
      </c>
      <c r="C110" s="125"/>
      <c r="D110" s="125"/>
      <c r="E110" s="126"/>
      <c r="F110" s="150" t="s">
        <v>48</v>
      </c>
      <c r="G110" s="76">
        <v>1</v>
      </c>
      <c r="H110" s="76">
        <v>66</v>
      </c>
      <c r="I110" s="55">
        <v>105.84</v>
      </c>
      <c r="J110" s="54">
        <f t="shared" si="13"/>
        <v>6985.4400000000005</v>
      </c>
      <c r="K110" s="54"/>
      <c r="L110" s="56"/>
      <c r="M110" s="54"/>
      <c r="N110" s="93"/>
      <c r="O110" s="77">
        <f t="shared" si="14"/>
        <v>66</v>
      </c>
      <c r="P110" s="2">
        <f t="shared" si="15"/>
        <v>6985.4400000000005</v>
      </c>
      <c r="Q110" s="17"/>
    </row>
    <row r="111" spans="1:17" s="13" customFormat="1" ht="38.25" customHeight="1">
      <c r="A111" s="73" t="s">
        <v>197</v>
      </c>
      <c r="B111" s="124" t="s">
        <v>247</v>
      </c>
      <c r="C111" s="125"/>
      <c r="D111" s="125"/>
      <c r="E111" s="126"/>
      <c r="F111" s="150" t="s">
        <v>48</v>
      </c>
      <c r="G111" s="76">
        <v>1</v>
      </c>
      <c r="H111" s="76">
        <v>66</v>
      </c>
      <c r="I111" s="55">
        <v>281.32</v>
      </c>
      <c r="J111" s="54">
        <f t="shared" si="13"/>
        <v>18567.12</v>
      </c>
      <c r="K111" s="54"/>
      <c r="L111" s="56"/>
      <c r="M111" s="54"/>
      <c r="N111" s="93"/>
      <c r="O111" s="77">
        <f t="shared" si="14"/>
        <v>66</v>
      </c>
      <c r="P111" s="2">
        <f t="shared" si="15"/>
        <v>18567.12</v>
      </c>
      <c r="Q111" s="17"/>
    </row>
    <row r="112" spans="1:17" s="13" customFormat="1" ht="26.25" customHeight="1">
      <c r="A112" s="73" t="s">
        <v>198</v>
      </c>
      <c r="B112" s="124" t="s">
        <v>248</v>
      </c>
      <c r="C112" s="125"/>
      <c r="D112" s="125"/>
      <c r="E112" s="126"/>
      <c r="F112" s="150" t="s">
        <v>48</v>
      </c>
      <c r="G112" s="76">
        <v>1</v>
      </c>
      <c r="H112" s="76">
        <v>66</v>
      </c>
      <c r="I112" s="55">
        <v>141.2</v>
      </c>
      <c r="J112" s="54">
        <f t="shared" si="13"/>
        <v>9319.199999999999</v>
      </c>
      <c r="K112" s="54"/>
      <c r="L112" s="56"/>
      <c r="M112" s="54"/>
      <c r="N112" s="93"/>
      <c r="O112" s="77">
        <f t="shared" si="14"/>
        <v>66</v>
      </c>
      <c r="P112" s="2">
        <f t="shared" si="15"/>
        <v>9319.199999999999</v>
      </c>
      <c r="Q112" s="17"/>
    </row>
    <row r="113" spans="1:17" s="13" customFormat="1" ht="12.75" customHeight="1">
      <c r="A113" s="72" t="s">
        <v>169</v>
      </c>
      <c r="B113" s="145" t="s">
        <v>91</v>
      </c>
      <c r="C113" s="146"/>
      <c r="D113" s="146"/>
      <c r="E113" s="147"/>
      <c r="F113" s="74"/>
      <c r="G113" s="74"/>
      <c r="H113" s="75"/>
      <c r="I113" s="148"/>
      <c r="J113" s="75">
        <f t="shared" si="13"/>
        <v>0</v>
      </c>
      <c r="K113" s="75"/>
      <c r="L113" s="75"/>
      <c r="M113" s="75"/>
      <c r="N113" s="149"/>
      <c r="O113" s="77">
        <f t="shared" si="14"/>
        <v>0</v>
      </c>
      <c r="P113" s="2">
        <f t="shared" si="15"/>
        <v>0</v>
      </c>
      <c r="Q113" s="17"/>
    </row>
    <row r="114" spans="1:17" s="13" customFormat="1" ht="26.25" customHeight="1">
      <c r="A114" s="73" t="s">
        <v>177</v>
      </c>
      <c r="B114" s="124" t="s">
        <v>249</v>
      </c>
      <c r="C114" s="125"/>
      <c r="D114" s="125"/>
      <c r="E114" s="126"/>
      <c r="F114" s="150" t="s">
        <v>48</v>
      </c>
      <c r="G114" s="76">
        <v>8</v>
      </c>
      <c r="H114" s="76">
        <v>528</v>
      </c>
      <c r="I114" s="55">
        <v>92.65</v>
      </c>
      <c r="J114" s="54">
        <f t="shared" si="13"/>
        <v>48919.200000000004</v>
      </c>
      <c r="K114" s="54"/>
      <c r="L114" s="56"/>
      <c r="M114" s="54"/>
      <c r="N114" s="93"/>
      <c r="O114" s="77">
        <f t="shared" si="14"/>
        <v>528</v>
      </c>
      <c r="P114" s="2">
        <f t="shared" si="15"/>
        <v>48919.200000000004</v>
      </c>
      <c r="Q114" s="17"/>
    </row>
    <row r="115" spans="1:17" s="13" customFormat="1" ht="26.25" customHeight="1">
      <c r="A115" s="73" t="s">
        <v>199</v>
      </c>
      <c r="B115" s="124" t="s">
        <v>250</v>
      </c>
      <c r="C115" s="125"/>
      <c r="D115" s="125"/>
      <c r="E115" s="126"/>
      <c r="F115" s="150" t="s">
        <v>48</v>
      </c>
      <c r="G115" s="76">
        <v>11</v>
      </c>
      <c r="H115" s="76">
        <v>726</v>
      </c>
      <c r="I115" s="55">
        <v>94.55</v>
      </c>
      <c r="J115" s="54">
        <f t="shared" si="13"/>
        <v>68643.3</v>
      </c>
      <c r="K115" s="54"/>
      <c r="L115" s="56"/>
      <c r="M115" s="54"/>
      <c r="N115" s="93"/>
      <c r="O115" s="77">
        <f t="shared" si="14"/>
        <v>726</v>
      </c>
      <c r="P115" s="2">
        <f t="shared" si="15"/>
        <v>68643.3</v>
      </c>
      <c r="Q115" s="17"/>
    </row>
    <row r="116" spans="1:17" s="13" customFormat="1" ht="26.25" customHeight="1">
      <c r="A116" s="73" t="s">
        <v>200</v>
      </c>
      <c r="B116" s="124" t="s">
        <v>251</v>
      </c>
      <c r="C116" s="125"/>
      <c r="D116" s="125"/>
      <c r="E116" s="126"/>
      <c r="F116" s="150" t="s">
        <v>48</v>
      </c>
      <c r="G116" s="76">
        <v>2</v>
      </c>
      <c r="H116" s="76">
        <v>132</v>
      </c>
      <c r="I116" s="55">
        <v>158.48</v>
      </c>
      <c r="J116" s="54">
        <f t="shared" si="13"/>
        <v>20919.359999999997</v>
      </c>
      <c r="K116" s="54"/>
      <c r="L116" s="56"/>
      <c r="M116" s="54"/>
      <c r="N116" s="93"/>
      <c r="O116" s="77">
        <f t="shared" si="14"/>
        <v>132</v>
      </c>
      <c r="P116" s="2">
        <f t="shared" si="15"/>
        <v>20919.359999999997</v>
      </c>
      <c r="Q116" s="17"/>
    </row>
    <row r="117" spans="1:17" s="13" customFormat="1" ht="38.25" customHeight="1">
      <c r="A117" s="73" t="s">
        <v>201</v>
      </c>
      <c r="B117" s="124" t="s">
        <v>252</v>
      </c>
      <c r="C117" s="125"/>
      <c r="D117" s="125"/>
      <c r="E117" s="126"/>
      <c r="F117" s="150" t="s">
        <v>48</v>
      </c>
      <c r="G117" s="76">
        <v>5</v>
      </c>
      <c r="H117" s="76">
        <v>330</v>
      </c>
      <c r="I117" s="55">
        <v>98.81</v>
      </c>
      <c r="J117" s="54">
        <f t="shared" si="13"/>
        <v>32607.3</v>
      </c>
      <c r="K117" s="54"/>
      <c r="L117" s="56"/>
      <c r="M117" s="54"/>
      <c r="N117" s="93"/>
      <c r="O117" s="77">
        <f t="shared" si="14"/>
        <v>330</v>
      </c>
      <c r="P117" s="2">
        <f t="shared" si="15"/>
        <v>32607.3</v>
      </c>
      <c r="Q117" s="17"/>
    </row>
    <row r="118" spans="1:17" s="13" customFormat="1" ht="26.25" customHeight="1">
      <c r="A118" s="73" t="s">
        <v>202</v>
      </c>
      <c r="B118" s="124" t="s">
        <v>253</v>
      </c>
      <c r="C118" s="125"/>
      <c r="D118" s="125"/>
      <c r="E118" s="126"/>
      <c r="F118" s="150" t="s">
        <v>48</v>
      </c>
      <c r="G118" s="76">
        <v>1</v>
      </c>
      <c r="H118" s="76">
        <v>66</v>
      </c>
      <c r="I118" s="55">
        <v>221.13</v>
      </c>
      <c r="J118" s="54">
        <f t="shared" si="13"/>
        <v>14594.58</v>
      </c>
      <c r="K118" s="54"/>
      <c r="L118" s="56"/>
      <c r="M118" s="54"/>
      <c r="N118" s="93"/>
      <c r="O118" s="77">
        <f t="shared" si="14"/>
        <v>66</v>
      </c>
      <c r="P118" s="2">
        <f t="shared" si="15"/>
        <v>14594.58</v>
      </c>
      <c r="Q118" s="17"/>
    </row>
    <row r="119" spans="1:17" s="13" customFormat="1" ht="26.25" customHeight="1">
      <c r="A119" s="73" t="s">
        <v>203</v>
      </c>
      <c r="B119" s="124" t="s">
        <v>254</v>
      </c>
      <c r="C119" s="125"/>
      <c r="D119" s="125"/>
      <c r="E119" s="126"/>
      <c r="F119" s="150" t="s">
        <v>48</v>
      </c>
      <c r="G119" s="76">
        <v>1</v>
      </c>
      <c r="H119" s="76">
        <v>66</v>
      </c>
      <c r="I119" s="55">
        <v>48.81</v>
      </c>
      <c r="J119" s="54">
        <f t="shared" si="13"/>
        <v>3221.46</v>
      </c>
      <c r="K119" s="54"/>
      <c r="L119" s="56"/>
      <c r="M119" s="54"/>
      <c r="N119" s="93"/>
      <c r="O119" s="77">
        <f t="shared" si="14"/>
        <v>66</v>
      </c>
      <c r="P119" s="2">
        <f t="shared" si="15"/>
        <v>3221.46</v>
      </c>
      <c r="Q119" s="17"/>
    </row>
    <row r="120" spans="1:17" s="13" customFormat="1" ht="26.25" customHeight="1">
      <c r="A120" s="73" t="s">
        <v>204</v>
      </c>
      <c r="B120" s="124" t="s">
        <v>255</v>
      </c>
      <c r="C120" s="125"/>
      <c r="D120" s="125"/>
      <c r="E120" s="126"/>
      <c r="F120" s="150" t="s">
        <v>48</v>
      </c>
      <c r="G120" s="76">
        <v>1</v>
      </c>
      <c r="H120" s="76">
        <v>66</v>
      </c>
      <c r="I120" s="55">
        <v>103.46</v>
      </c>
      <c r="J120" s="54">
        <f t="shared" si="13"/>
        <v>6828.36</v>
      </c>
      <c r="K120" s="54"/>
      <c r="L120" s="56"/>
      <c r="M120" s="54"/>
      <c r="N120" s="93"/>
      <c r="O120" s="77">
        <f t="shared" si="14"/>
        <v>66</v>
      </c>
      <c r="P120" s="2">
        <f t="shared" si="15"/>
        <v>6828.36</v>
      </c>
      <c r="Q120" s="17"/>
    </row>
    <row r="121" spans="1:17" s="13" customFormat="1" ht="12.75" customHeight="1">
      <c r="A121" s="73" t="s">
        <v>205</v>
      </c>
      <c r="B121" s="124" t="s">
        <v>256</v>
      </c>
      <c r="C121" s="125"/>
      <c r="D121" s="125"/>
      <c r="E121" s="126"/>
      <c r="F121" s="150" t="s">
        <v>48</v>
      </c>
      <c r="G121" s="76">
        <v>8</v>
      </c>
      <c r="H121" s="76">
        <v>528</v>
      </c>
      <c r="I121" s="55">
        <v>3.4</v>
      </c>
      <c r="J121" s="54">
        <f t="shared" si="13"/>
        <v>1795.2</v>
      </c>
      <c r="K121" s="54"/>
      <c r="L121" s="56"/>
      <c r="M121" s="54"/>
      <c r="N121" s="93"/>
      <c r="O121" s="77">
        <f t="shared" si="14"/>
        <v>528</v>
      </c>
      <c r="P121" s="2">
        <f t="shared" si="15"/>
        <v>1795.2</v>
      </c>
      <c r="Q121" s="17"/>
    </row>
    <row r="122" spans="1:17" s="13" customFormat="1" ht="12.75" customHeight="1">
      <c r="A122" s="73" t="s">
        <v>206</v>
      </c>
      <c r="B122" s="124" t="s">
        <v>257</v>
      </c>
      <c r="C122" s="125"/>
      <c r="D122" s="125"/>
      <c r="E122" s="126"/>
      <c r="F122" s="150" t="s">
        <v>48</v>
      </c>
      <c r="G122" s="76">
        <v>1</v>
      </c>
      <c r="H122" s="76">
        <v>66</v>
      </c>
      <c r="I122" s="55">
        <v>170.5</v>
      </c>
      <c r="J122" s="54">
        <f t="shared" si="13"/>
        <v>11253</v>
      </c>
      <c r="K122" s="54"/>
      <c r="L122" s="56"/>
      <c r="M122" s="54"/>
      <c r="N122" s="93"/>
      <c r="O122" s="77">
        <f t="shared" si="14"/>
        <v>66</v>
      </c>
      <c r="P122" s="2">
        <f t="shared" si="15"/>
        <v>11253</v>
      </c>
      <c r="Q122" s="17"/>
    </row>
    <row r="123" spans="1:17" s="13" customFormat="1" ht="12.75" customHeight="1">
      <c r="A123" s="73" t="s">
        <v>207</v>
      </c>
      <c r="B123" s="124" t="s">
        <v>258</v>
      </c>
      <c r="C123" s="125"/>
      <c r="D123" s="125"/>
      <c r="E123" s="126"/>
      <c r="F123" s="150" t="s">
        <v>48</v>
      </c>
      <c r="G123" s="76">
        <v>11</v>
      </c>
      <c r="H123" s="76">
        <v>726</v>
      </c>
      <c r="I123" s="55">
        <v>16.47</v>
      </c>
      <c r="J123" s="54">
        <f t="shared" si="13"/>
        <v>11957.22</v>
      </c>
      <c r="K123" s="54"/>
      <c r="L123" s="56"/>
      <c r="M123" s="54"/>
      <c r="N123" s="93"/>
      <c r="O123" s="77">
        <f t="shared" si="14"/>
        <v>726</v>
      </c>
      <c r="P123" s="2">
        <f t="shared" si="15"/>
        <v>11957.22</v>
      </c>
      <c r="Q123" s="17"/>
    </row>
    <row r="124" spans="1:17" s="13" customFormat="1" ht="12.75" customHeight="1">
      <c r="A124" s="73" t="s">
        <v>208</v>
      </c>
      <c r="B124" s="124" t="s">
        <v>259</v>
      </c>
      <c r="C124" s="125"/>
      <c r="D124" s="125"/>
      <c r="E124" s="126"/>
      <c r="F124" s="150" t="s">
        <v>48</v>
      </c>
      <c r="G124" s="76">
        <v>1</v>
      </c>
      <c r="H124" s="76">
        <v>66</v>
      </c>
      <c r="I124" s="55">
        <v>19.12</v>
      </c>
      <c r="J124" s="54">
        <f t="shared" si="13"/>
        <v>1261.92</v>
      </c>
      <c r="K124" s="54"/>
      <c r="L124" s="56"/>
      <c r="M124" s="54"/>
      <c r="N124" s="93"/>
      <c r="O124" s="77">
        <f t="shared" si="14"/>
        <v>66</v>
      </c>
      <c r="P124" s="2">
        <f t="shared" si="15"/>
        <v>1261.92</v>
      </c>
      <c r="Q124" s="17"/>
    </row>
    <row r="125" spans="1:17" s="13" customFormat="1" ht="12.75" customHeight="1">
      <c r="A125" s="73" t="s">
        <v>209</v>
      </c>
      <c r="B125" s="124" t="s">
        <v>260</v>
      </c>
      <c r="C125" s="125"/>
      <c r="D125" s="125"/>
      <c r="E125" s="126"/>
      <c r="F125" s="150" t="s">
        <v>48</v>
      </c>
      <c r="G125" s="76">
        <v>2</v>
      </c>
      <c r="H125" s="76">
        <v>132</v>
      </c>
      <c r="I125" s="55">
        <v>13.01</v>
      </c>
      <c r="J125" s="54">
        <f t="shared" si="13"/>
        <v>1717.32</v>
      </c>
      <c r="K125" s="54"/>
      <c r="L125" s="56"/>
      <c r="M125" s="54"/>
      <c r="N125" s="93"/>
      <c r="O125" s="77">
        <f t="shared" si="14"/>
        <v>132</v>
      </c>
      <c r="P125" s="2">
        <f t="shared" si="15"/>
        <v>1717.32</v>
      </c>
      <c r="Q125" s="17"/>
    </row>
    <row r="126" spans="1:17" s="13" customFormat="1" ht="26.25" customHeight="1">
      <c r="A126" s="73" t="s">
        <v>210</v>
      </c>
      <c r="B126" s="124" t="s">
        <v>261</v>
      </c>
      <c r="C126" s="125"/>
      <c r="D126" s="125"/>
      <c r="E126" s="126"/>
      <c r="F126" s="150" t="s">
        <v>48</v>
      </c>
      <c r="G126" s="76">
        <v>5</v>
      </c>
      <c r="H126" s="76">
        <v>330</v>
      </c>
      <c r="I126" s="55">
        <v>19.43</v>
      </c>
      <c r="J126" s="54">
        <f t="shared" si="13"/>
        <v>6411.9</v>
      </c>
      <c r="K126" s="54"/>
      <c r="L126" s="56"/>
      <c r="M126" s="54"/>
      <c r="N126" s="93"/>
      <c r="O126" s="77">
        <f t="shared" si="14"/>
        <v>330</v>
      </c>
      <c r="P126" s="2">
        <f t="shared" si="15"/>
        <v>6411.9</v>
      </c>
      <c r="Q126" s="17"/>
    </row>
    <row r="127" spans="1:17" s="13" customFormat="1" ht="12.75" customHeight="1">
      <c r="A127" s="73" t="s">
        <v>211</v>
      </c>
      <c r="B127" s="124" t="s">
        <v>262</v>
      </c>
      <c r="C127" s="125"/>
      <c r="D127" s="125"/>
      <c r="E127" s="126"/>
      <c r="F127" s="150" t="s">
        <v>48</v>
      </c>
      <c r="G127" s="76">
        <v>1</v>
      </c>
      <c r="H127" s="76">
        <v>66</v>
      </c>
      <c r="I127" s="55">
        <v>10.81</v>
      </c>
      <c r="J127" s="54">
        <f t="shared" si="13"/>
        <v>713.46</v>
      </c>
      <c r="K127" s="54"/>
      <c r="L127" s="56"/>
      <c r="M127" s="54"/>
      <c r="N127" s="93"/>
      <c r="O127" s="77">
        <f t="shared" si="14"/>
        <v>66</v>
      </c>
      <c r="P127" s="2">
        <f t="shared" si="15"/>
        <v>713.46</v>
      </c>
      <c r="Q127" s="17"/>
    </row>
    <row r="128" spans="1:17" s="13" customFormat="1" ht="12.75" customHeight="1">
      <c r="A128" s="73" t="s">
        <v>212</v>
      </c>
      <c r="B128" s="124" t="s">
        <v>263</v>
      </c>
      <c r="C128" s="125"/>
      <c r="D128" s="125"/>
      <c r="E128" s="126"/>
      <c r="F128" s="150" t="s">
        <v>48</v>
      </c>
      <c r="G128" s="76">
        <v>1</v>
      </c>
      <c r="H128" s="76">
        <v>66</v>
      </c>
      <c r="I128" s="55">
        <v>46.49</v>
      </c>
      <c r="J128" s="54">
        <f t="shared" si="13"/>
        <v>3068.34</v>
      </c>
      <c r="K128" s="54"/>
      <c r="L128" s="56"/>
      <c r="M128" s="54"/>
      <c r="N128" s="93"/>
      <c r="O128" s="77">
        <f t="shared" si="14"/>
        <v>66</v>
      </c>
      <c r="P128" s="2">
        <f t="shared" si="15"/>
        <v>3068.34</v>
      </c>
      <c r="Q128" s="17"/>
    </row>
    <row r="129" spans="1:17" s="13" customFormat="1" ht="12.75" customHeight="1">
      <c r="A129" s="73" t="s">
        <v>213</v>
      </c>
      <c r="B129" s="124" t="s">
        <v>264</v>
      </c>
      <c r="C129" s="125"/>
      <c r="D129" s="125"/>
      <c r="E129" s="126"/>
      <c r="F129" s="150" t="s">
        <v>48</v>
      </c>
      <c r="G129" s="76">
        <v>8</v>
      </c>
      <c r="H129" s="76">
        <v>528</v>
      </c>
      <c r="I129" s="55">
        <v>23.9</v>
      </c>
      <c r="J129" s="54">
        <f t="shared" si="13"/>
        <v>12619.199999999999</v>
      </c>
      <c r="K129" s="54"/>
      <c r="L129" s="56"/>
      <c r="M129" s="54"/>
      <c r="N129" s="93"/>
      <c r="O129" s="77">
        <f t="shared" si="14"/>
        <v>528</v>
      </c>
      <c r="P129" s="2">
        <f t="shared" si="15"/>
        <v>12619.199999999999</v>
      </c>
      <c r="Q129" s="17"/>
    </row>
    <row r="130" spans="1:17" s="13" customFormat="1" ht="12.75" customHeight="1">
      <c r="A130" s="73" t="s">
        <v>214</v>
      </c>
      <c r="B130" s="124" t="s">
        <v>265</v>
      </c>
      <c r="C130" s="125"/>
      <c r="D130" s="125"/>
      <c r="E130" s="126"/>
      <c r="F130" s="150" t="s">
        <v>48</v>
      </c>
      <c r="G130" s="76">
        <v>1</v>
      </c>
      <c r="H130" s="76">
        <v>66</v>
      </c>
      <c r="I130" s="55">
        <v>14.77</v>
      </c>
      <c r="J130" s="54">
        <f t="shared" si="13"/>
        <v>974.8199999999999</v>
      </c>
      <c r="K130" s="54"/>
      <c r="L130" s="56"/>
      <c r="M130" s="54"/>
      <c r="N130" s="93"/>
      <c r="O130" s="77">
        <f t="shared" si="14"/>
        <v>66</v>
      </c>
      <c r="P130" s="2">
        <f t="shared" si="15"/>
        <v>974.8199999999999</v>
      </c>
      <c r="Q130" s="17"/>
    </row>
    <row r="131" spans="1:17" s="13" customFormat="1" ht="12.75" customHeight="1">
      <c r="A131" s="73" t="s">
        <v>215</v>
      </c>
      <c r="B131" s="124" t="s">
        <v>266</v>
      </c>
      <c r="C131" s="125"/>
      <c r="D131" s="125"/>
      <c r="E131" s="126"/>
      <c r="F131" s="150" t="s">
        <v>48</v>
      </c>
      <c r="G131" s="76">
        <v>1</v>
      </c>
      <c r="H131" s="76">
        <v>66</v>
      </c>
      <c r="I131" s="55">
        <v>12.31</v>
      </c>
      <c r="J131" s="54">
        <f t="shared" si="13"/>
        <v>812.46</v>
      </c>
      <c r="K131" s="54"/>
      <c r="L131" s="56"/>
      <c r="M131" s="54"/>
      <c r="N131" s="93"/>
      <c r="O131" s="77">
        <f t="shared" si="14"/>
        <v>66</v>
      </c>
      <c r="P131" s="2">
        <f t="shared" si="15"/>
        <v>812.46</v>
      </c>
      <c r="Q131" s="17"/>
    </row>
    <row r="132" spans="1:17" s="13" customFormat="1" ht="12.75" customHeight="1" thickBot="1">
      <c r="A132" s="73" t="s">
        <v>216</v>
      </c>
      <c r="B132" s="124" t="s">
        <v>267</v>
      </c>
      <c r="C132" s="125"/>
      <c r="D132" s="125"/>
      <c r="E132" s="126"/>
      <c r="F132" s="150" t="s">
        <v>48</v>
      </c>
      <c r="G132" s="76">
        <v>1</v>
      </c>
      <c r="H132" s="76">
        <v>66</v>
      </c>
      <c r="I132" s="55">
        <v>10.39</v>
      </c>
      <c r="J132" s="54">
        <f t="shared" si="13"/>
        <v>685.74</v>
      </c>
      <c r="K132" s="54"/>
      <c r="L132" s="56"/>
      <c r="M132" s="54"/>
      <c r="N132" s="93"/>
      <c r="O132" s="77">
        <f t="shared" si="14"/>
        <v>66</v>
      </c>
      <c r="P132" s="2">
        <f t="shared" si="15"/>
        <v>685.74</v>
      </c>
      <c r="Q132" s="17"/>
    </row>
    <row r="133" spans="1:17" s="13" customFormat="1" ht="25.5" customHeight="1" thickBot="1" thickTop="1">
      <c r="A133" s="94"/>
      <c r="B133" s="135"/>
      <c r="C133" s="135"/>
      <c r="D133" s="135"/>
      <c r="E133" s="135"/>
      <c r="F133" s="38"/>
      <c r="G133" s="38"/>
      <c r="H133" s="38"/>
      <c r="I133" s="38"/>
      <c r="J133" s="39"/>
      <c r="K133" s="38" t="s">
        <v>75</v>
      </c>
      <c r="L133" s="40"/>
      <c r="M133" s="57"/>
      <c r="N133" s="95">
        <f>SUM(N89:N132)</f>
        <v>50451.448000000004</v>
      </c>
      <c r="O133" s="77"/>
      <c r="P133" s="2"/>
      <c r="Q133" s="18"/>
    </row>
    <row r="134" spans="1:17" s="13" customFormat="1" ht="25.5" customHeight="1" thickTop="1">
      <c r="A134" s="136" t="str">
        <f>A40</f>
        <v>1   A  .       MEDIÇÃO  EFETUADA   EM   02/06/2017</v>
      </c>
      <c r="B134" s="137"/>
      <c r="C134" s="137"/>
      <c r="D134" s="137"/>
      <c r="E134" s="138"/>
      <c r="F134" s="104" t="s">
        <v>4</v>
      </c>
      <c r="G134" s="105"/>
      <c r="H134" s="105"/>
      <c r="I134" s="105"/>
      <c r="J134" s="106" t="s">
        <v>29</v>
      </c>
      <c r="K134" s="105"/>
      <c r="L134" s="105"/>
      <c r="M134" s="107"/>
      <c r="N134" s="108"/>
      <c r="O134" s="77"/>
      <c r="P134" s="2"/>
      <c r="Q134" s="17"/>
    </row>
    <row r="135" spans="1:17" s="13" customFormat="1" ht="25.5" customHeight="1" thickBot="1">
      <c r="A135" s="139"/>
      <c r="B135" s="140"/>
      <c r="C135" s="140"/>
      <c r="D135" s="140"/>
      <c r="E135" s="141"/>
      <c r="F135" s="43" t="s">
        <v>30</v>
      </c>
      <c r="G135" s="152"/>
      <c r="H135" s="7"/>
      <c r="I135" s="7"/>
      <c r="J135" s="44"/>
      <c r="K135" s="7"/>
      <c r="L135" s="7"/>
      <c r="M135" s="59"/>
      <c r="N135" s="97"/>
      <c r="O135" s="77"/>
      <c r="P135" s="2"/>
      <c r="Q135" s="17"/>
    </row>
    <row r="136" spans="1:20" s="1" customFormat="1" ht="19.5" customHeight="1" thickBot="1" thickTop="1">
      <c r="A136" s="130" t="s">
        <v>31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68"/>
      <c r="P136" s="68"/>
      <c r="Q136" s="68"/>
      <c r="R136" s="67"/>
      <c r="S136" s="61"/>
      <c r="T136" s="16"/>
    </row>
    <row r="137" spans="1:14" ht="13.5" thickTop="1">
      <c r="A137" s="79"/>
      <c r="B137" s="131" t="str">
        <f>B2</f>
        <v>OBRA/SERVIÇO: CONSTRUÇÃO DE 66 (SESSENTA E SEIS) UNIDADES HABITACIONAIS UNIFAMILIARES </v>
      </c>
      <c r="C137" s="131"/>
      <c r="D137" s="131"/>
      <c r="E137" s="131"/>
      <c r="F137" s="131"/>
      <c r="G137" s="131"/>
      <c r="H137" s="132"/>
      <c r="I137" s="10" t="s">
        <v>21</v>
      </c>
      <c r="J137" s="8"/>
      <c r="K137" s="4"/>
      <c r="L137" s="4"/>
      <c r="M137" s="47"/>
      <c r="N137" s="80" t="s">
        <v>290</v>
      </c>
    </row>
    <row r="138" spans="1:14" ht="13.5" thickBot="1">
      <c r="A138" s="81"/>
      <c r="B138" s="133"/>
      <c r="C138" s="133"/>
      <c r="D138" s="133"/>
      <c r="E138" s="133"/>
      <c r="F138" s="133"/>
      <c r="G138" s="133"/>
      <c r="H138" s="134"/>
      <c r="I138" s="11" t="s">
        <v>32</v>
      </c>
      <c r="J138" s="5"/>
      <c r="K138" s="109">
        <v>4652674.8422</v>
      </c>
      <c r="L138" s="110"/>
      <c r="M138" s="48"/>
      <c r="N138" s="82"/>
    </row>
    <row r="139" spans="1:14" ht="20.25" customHeight="1" thickTop="1">
      <c r="A139" s="81"/>
      <c r="B139" s="111" t="str">
        <f>B4</f>
        <v>LOCAL: LOTEAMENTO DE INTERESSE SOCIAL (LIS) DE SÃO PAULO - PRESIDENTE KENNEDY / ES</v>
      </c>
      <c r="C139" s="111"/>
      <c r="D139" s="111"/>
      <c r="E139" s="111"/>
      <c r="F139" s="111"/>
      <c r="G139" s="111"/>
      <c r="H139" s="112"/>
      <c r="I139" s="12" t="s">
        <v>1</v>
      </c>
      <c r="J139" s="8"/>
      <c r="K139" s="69"/>
      <c r="L139" s="69"/>
      <c r="M139" s="49"/>
      <c r="N139" s="83"/>
    </row>
    <row r="140" spans="1:14" ht="13.5" customHeight="1" thickBot="1">
      <c r="A140" s="84"/>
      <c r="B140" s="113" t="str">
        <f>B5</f>
        <v>EMPRESA: ELICON CONSTRUTORA LTDA - EPP - CONTRATO Nº 288/2016</v>
      </c>
      <c r="C140" s="113"/>
      <c r="D140" s="113"/>
      <c r="E140" s="113"/>
      <c r="F140" s="113"/>
      <c r="G140" s="113"/>
      <c r="H140" s="114"/>
      <c r="I140" s="11" t="s">
        <v>2</v>
      </c>
      <c r="J140" s="6"/>
      <c r="K140" s="9"/>
      <c r="L140" s="6"/>
      <c r="M140" s="50"/>
      <c r="N140" s="85">
        <f>N133</f>
        <v>50451.448000000004</v>
      </c>
    </row>
    <row r="141" spans="1:14" ht="13.5" thickTop="1">
      <c r="A141" s="86"/>
      <c r="B141" s="115"/>
      <c r="C141" s="116"/>
      <c r="D141" s="116"/>
      <c r="E141" s="117"/>
      <c r="F141" s="24"/>
      <c r="G141" s="151"/>
      <c r="H141" s="25"/>
      <c r="I141" s="26"/>
      <c r="J141" s="27"/>
      <c r="K141" s="25" t="s">
        <v>22</v>
      </c>
      <c r="L141" s="25"/>
      <c r="M141" s="51"/>
      <c r="N141" s="87"/>
    </row>
    <row r="142" spans="1:14" ht="12.75">
      <c r="A142" s="88" t="s">
        <v>3</v>
      </c>
      <c r="B142" s="118" t="s">
        <v>49</v>
      </c>
      <c r="C142" s="119"/>
      <c r="D142" s="119"/>
      <c r="E142" s="120"/>
      <c r="F142" s="28" t="s">
        <v>6</v>
      </c>
      <c r="G142" s="156" t="s">
        <v>106</v>
      </c>
      <c r="H142" s="154" t="s">
        <v>107</v>
      </c>
      <c r="I142" s="30" t="s">
        <v>24</v>
      </c>
      <c r="J142" s="31" t="s">
        <v>25</v>
      </c>
      <c r="K142" s="32" t="s">
        <v>26</v>
      </c>
      <c r="L142" s="29" t="s">
        <v>25</v>
      </c>
      <c r="M142" s="52" t="s">
        <v>27</v>
      </c>
      <c r="N142" s="89" t="s">
        <v>25</v>
      </c>
    </row>
    <row r="143" spans="1:14" ht="13.5" thickBot="1">
      <c r="A143" s="90"/>
      <c r="B143" s="121"/>
      <c r="C143" s="122"/>
      <c r="D143" s="122"/>
      <c r="E143" s="123"/>
      <c r="F143" s="33"/>
      <c r="G143" s="157"/>
      <c r="H143" s="155"/>
      <c r="I143" s="35" t="s">
        <v>0</v>
      </c>
      <c r="J143" s="36"/>
      <c r="K143" s="37" t="s">
        <v>28</v>
      </c>
      <c r="L143" s="34"/>
      <c r="M143" s="53"/>
      <c r="N143" s="91"/>
    </row>
    <row r="144" spans="1:17" s="13" customFormat="1" ht="12.75" customHeight="1" thickTop="1">
      <c r="A144" s="72" t="s">
        <v>170</v>
      </c>
      <c r="B144" s="145" t="s">
        <v>92</v>
      </c>
      <c r="C144" s="146"/>
      <c r="D144" s="146"/>
      <c r="E144" s="147"/>
      <c r="F144" s="74"/>
      <c r="G144" s="74"/>
      <c r="H144" s="75"/>
      <c r="I144" s="148"/>
      <c r="J144" s="75">
        <f t="shared" si="13"/>
        <v>0</v>
      </c>
      <c r="K144" s="75"/>
      <c r="L144" s="75"/>
      <c r="M144" s="75"/>
      <c r="N144" s="149"/>
      <c r="O144" s="77">
        <f t="shared" si="14"/>
        <v>0</v>
      </c>
      <c r="P144" s="2">
        <f t="shared" si="15"/>
        <v>0</v>
      </c>
      <c r="Q144" s="17"/>
    </row>
    <row r="145" spans="1:17" s="13" customFormat="1" ht="12.75" customHeight="1">
      <c r="A145" s="73" t="s">
        <v>178</v>
      </c>
      <c r="B145" s="124" t="s">
        <v>268</v>
      </c>
      <c r="C145" s="125"/>
      <c r="D145" s="125"/>
      <c r="E145" s="126"/>
      <c r="F145" s="150" t="s">
        <v>48</v>
      </c>
      <c r="G145" s="76">
        <v>1</v>
      </c>
      <c r="H145" s="76">
        <v>66</v>
      </c>
      <c r="I145" s="55">
        <v>174.57</v>
      </c>
      <c r="J145" s="54">
        <f t="shared" si="13"/>
        <v>11521.619999999999</v>
      </c>
      <c r="K145" s="54"/>
      <c r="L145" s="56"/>
      <c r="M145" s="54"/>
      <c r="N145" s="93"/>
      <c r="O145" s="77">
        <f t="shared" si="14"/>
        <v>66</v>
      </c>
      <c r="P145" s="2">
        <f t="shared" si="15"/>
        <v>11521.619999999999</v>
      </c>
      <c r="Q145" s="17"/>
    </row>
    <row r="146" spans="1:17" s="13" customFormat="1" ht="12.75" customHeight="1">
      <c r="A146" s="73" t="s">
        <v>217</v>
      </c>
      <c r="B146" s="124" t="s">
        <v>269</v>
      </c>
      <c r="C146" s="125"/>
      <c r="D146" s="125"/>
      <c r="E146" s="126"/>
      <c r="F146" s="150" t="s">
        <v>48</v>
      </c>
      <c r="G146" s="76">
        <v>1</v>
      </c>
      <c r="H146" s="76">
        <v>66</v>
      </c>
      <c r="I146" s="55">
        <v>1004.04</v>
      </c>
      <c r="J146" s="54">
        <f t="shared" si="13"/>
        <v>66266.64</v>
      </c>
      <c r="K146" s="54"/>
      <c r="L146" s="56"/>
      <c r="M146" s="54"/>
      <c r="N146" s="93"/>
      <c r="O146" s="77">
        <f t="shared" si="14"/>
        <v>66</v>
      </c>
      <c r="P146" s="2">
        <f t="shared" si="15"/>
        <v>66266.64</v>
      </c>
      <c r="Q146" s="17"/>
    </row>
    <row r="147" spans="1:17" s="13" customFormat="1" ht="12.75" customHeight="1">
      <c r="A147" s="73" t="s">
        <v>218</v>
      </c>
      <c r="B147" s="124" t="s">
        <v>270</v>
      </c>
      <c r="C147" s="125"/>
      <c r="D147" s="125"/>
      <c r="E147" s="126"/>
      <c r="F147" s="150" t="s">
        <v>48</v>
      </c>
      <c r="G147" s="76">
        <v>2</v>
      </c>
      <c r="H147" s="76">
        <v>132</v>
      </c>
      <c r="I147" s="55">
        <v>66.09</v>
      </c>
      <c r="J147" s="54">
        <f t="shared" si="13"/>
        <v>8723.880000000001</v>
      </c>
      <c r="K147" s="54"/>
      <c r="L147" s="56"/>
      <c r="M147" s="54"/>
      <c r="N147" s="93"/>
      <c r="O147" s="77">
        <f t="shared" si="14"/>
        <v>132</v>
      </c>
      <c r="P147" s="2">
        <f t="shared" si="15"/>
        <v>8723.880000000001</v>
      </c>
      <c r="Q147" s="17"/>
    </row>
    <row r="148" spans="1:17" s="13" customFormat="1" ht="12.75" customHeight="1">
      <c r="A148" s="73" t="s">
        <v>219</v>
      </c>
      <c r="B148" s="124" t="s">
        <v>271</v>
      </c>
      <c r="C148" s="125"/>
      <c r="D148" s="125"/>
      <c r="E148" s="126"/>
      <c r="F148" s="150" t="s">
        <v>5</v>
      </c>
      <c r="G148" s="76">
        <v>19.41</v>
      </c>
      <c r="H148" s="76">
        <v>1281.06</v>
      </c>
      <c r="I148" s="55">
        <v>12.73</v>
      </c>
      <c r="J148" s="54">
        <f t="shared" si="13"/>
        <v>16307.8938</v>
      </c>
      <c r="K148" s="54"/>
      <c r="L148" s="56"/>
      <c r="M148" s="54"/>
      <c r="N148" s="93"/>
      <c r="O148" s="77">
        <f t="shared" si="14"/>
        <v>1281.06</v>
      </c>
      <c r="P148" s="2">
        <f t="shared" si="15"/>
        <v>16307.8938</v>
      </c>
      <c r="Q148" s="17"/>
    </row>
    <row r="149" spans="1:17" s="13" customFormat="1" ht="12.75" customHeight="1">
      <c r="A149" s="73" t="s">
        <v>220</v>
      </c>
      <c r="B149" s="124" t="s">
        <v>272</v>
      </c>
      <c r="C149" s="125"/>
      <c r="D149" s="125"/>
      <c r="E149" s="126"/>
      <c r="F149" s="150" t="s">
        <v>5</v>
      </c>
      <c r="G149" s="76">
        <v>11.64</v>
      </c>
      <c r="H149" s="76">
        <v>768.24</v>
      </c>
      <c r="I149" s="55">
        <v>8.59</v>
      </c>
      <c r="J149" s="54">
        <f t="shared" si="13"/>
        <v>6599.1816</v>
      </c>
      <c r="K149" s="54"/>
      <c r="L149" s="56"/>
      <c r="M149" s="54"/>
      <c r="N149" s="93"/>
      <c r="O149" s="77">
        <f t="shared" si="14"/>
        <v>768.24</v>
      </c>
      <c r="P149" s="2">
        <f t="shared" si="15"/>
        <v>6599.1816</v>
      </c>
      <c r="Q149" s="17"/>
    </row>
    <row r="150" spans="1:17" s="13" customFormat="1" ht="26.25" customHeight="1">
      <c r="A150" s="73" t="s">
        <v>221</v>
      </c>
      <c r="B150" s="124" t="s">
        <v>273</v>
      </c>
      <c r="C150" s="125"/>
      <c r="D150" s="125"/>
      <c r="E150" s="126"/>
      <c r="F150" s="150" t="s">
        <v>48</v>
      </c>
      <c r="G150" s="76">
        <v>2</v>
      </c>
      <c r="H150" s="76">
        <v>132</v>
      </c>
      <c r="I150" s="55">
        <v>84.26</v>
      </c>
      <c r="J150" s="54">
        <f t="shared" si="13"/>
        <v>11122.320000000002</v>
      </c>
      <c r="K150" s="54"/>
      <c r="L150" s="56"/>
      <c r="M150" s="54"/>
      <c r="N150" s="93"/>
      <c r="O150" s="77">
        <f t="shared" si="14"/>
        <v>132</v>
      </c>
      <c r="P150" s="2">
        <f t="shared" si="15"/>
        <v>11122.320000000002</v>
      </c>
      <c r="Q150" s="17"/>
    </row>
    <row r="151" spans="1:17" s="13" customFormat="1" ht="12.75" customHeight="1">
      <c r="A151" s="73" t="s">
        <v>222</v>
      </c>
      <c r="B151" s="124" t="s">
        <v>274</v>
      </c>
      <c r="C151" s="125"/>
      <c r="D151" s="125"/>
      <c r="E151" s="126"/>
      <c r="F151" s="150" t="s">
        <v>48</v>
      </c>
      <c r="G151" s="76">
        <v>10</v>
      </c>
      <c r="H151" s="76">
        <v>660</v>
      </c>
      <c r="I151" s="55">
        <v>14.04</v>
      </c>
      <c r="J151" s="54">
        <f t="shared" si="13"/>
        <v>9266.4</v>
      </c>
      <c r="K151" s="54"/>
      <c r="L151" s="56"/>
      <c r="M151" s="54"/>
      <c r="N151" s="93"/>
      <c r="O151" s="77">
        <f t="shared" si="14"/>
        <v>660</v>
      </c>
      <c r="P151" s="2">
        <f t="shared" si="15"/>
        <v>9266.4</v>
      </c>
      <c r="Q151" s="17"/>
    </row>
    <row r="152" spans="1:17" s="13" customFormat="1" ht="12.75" customHeight="1">
      <c r="A152" s="72" t="s">
        <v>171</v>
      </c>
      <c r="B152" s="145" t="s">
        <v>93</v>
      </c>
      <c r="C152" s="146"/>
      <c r="D152" s="146"/>
      <c r="E152" s="147"/>
      <c r="F152" s="74"/>
      <c r="G152" s="74"/>
      <c r="H152" s="75"/>
      <c r="I152" s="148"/>
      <c r="J152" s="75">
        <f t="shared" si="13"/>
        <v>0</v>
      </c>
      <c r="K152" s="75"/>
      <c r="L152" s="75"/>
      <c r="M152" s="75"/>
      <c r="N152" s="149"/>
      <c r="O152" s="77">
        <f t="shared" si="14"/>
        <v>0</v>
      </c>
      <c r="P152" s="2">
        <f t="shared" si="15"/>
        <v>0</v>
      </c>
      <c r="Q152" s="17"/>
    </row>
    <row r="153" spans="1:17" s="13" customFormat="1" ht="12.75" customHeight="1">
      <c r="A153" s="73" t="s">
        <v>179</v>
      </c>
      <c r="B153" s="124" t="s">
        <v>275</v>
      </c>
      <c r="C153" s="125"/>
      <c r="D153" s="125"/>
      <c r="E153" s="126"/>
      <c r="F153" s="150" t="s">
        <v>5</v>
      </c>
      <c r="G153" s="76">
        <v>20</v>
      </c>
      <c r="H153" s="76">
        <v>1320</v>
      </c>
      <c r="I153" s="55">
        <v>9.4</v>
      </c>
      <c r="J153" s="54">
        <f t="shared" si="13"/>
        <v>12408</v>
      </c>
      <c r="K153" s="54"/>
      <c r="L153" s="56"/>
      <c r="M153" s="54"/>
      <c r="N153" s="93"/>
      <c r="O153" s="77">
        <f t="shared" si="14"/>
        <v>1320</v>
      </c>
      <c r="P153" s="2">
        <f t="shared" si="15"/>
        <v>12408</v>
      </c>
      <c r="Q153" s="17"/>
    </row>
    <row r="154" spans="1:17" s="13" customFormat="1" ht="12.75" customHeight="1">
      <c r="A154" s="72" t="s">
        <v>172</v>
      </c>
      <c r="B154" s="145" t="s">
        <v>94</v>
      </c>
      <c r="C154" s="146"/>
      <c r="D154" s="146"/>
      <c r="E154" s="147"/>
      <c r="F154" s="74"/>
      <c r="G154" s="74"/>
      <c r="H154" s="75"/>
      <c r="I154" s="148"/>
      <c r="J154" s="54">
        <f t="shared" si="13"/>
        <v>0</v>
      </c>
      <c r="K154" s="54"/>
      <c r="L154" s="56"/>
      <c r="M154" s="54"/>
      <c r="N154" s="93"/>
      <c r="O154" s="77">
        <f t="shared" si="14"/>
        <v>0</v>
      </c>
      <c r="P154" s="2">
        <f t="shared" si="15"/>
        <v>0</v>
      </c>
      <c r="Q154" s="17"/>
    </row>
    <row r="155" spans="1:17" s="13" customFormat="1" ht="12.75" customHeight="1">
      <c r="A155" s="73" t="s">
        <v>180</v>
      </c>
      <c r="B155" s="124" t="s">
        <v>276</v>
      </c>
      <c r="C155" s="125"/>
      <c r="D155" s="125"/>
      <c r="E155" s="126"/>
      <c r="F155" s="150" t="s">
        <v>43</v>
      </c>
      <c r="G155" s="76">
        <v>2.25</v>
      </c>
      <c r="H155" s="76">
        <v>148.5</v>
      </c>
      <c r="I155" s="55">
        <v>239.47</v>
      </c>
      <c r="J155" s="54">
        <f t="shared" si="13"/>
        <v>35561.295</v>
      </c>
      <c r="K155" s="54"/>
      <c r="L155" s="56"/>
      <c r="M155" s="54"/>
      <c r="N155" s="93"/>
      <c r="O155" s="77">
        <f t="shared" si="14"/>
        <v>148.5</v>
      </c>
      <c r="P155" s="2">
        <f t="shared" si="15"/>
        <v>35561.295</v>
      </c>
      <c r="Q155" s="17"/>
    </row>
    <row r="156" spans="1:17" s="13" customFormat="1" ht="26.25" customHeight="1">
      <c r="A156" s="73" t="s">
        <v>223</v>
      </c>
      <c r="B156" s="124" t="s">
        <v>277</v>
      </c>
      <c r="C156" s="125"/>
      <c r="D156" s="125"/>
      <c r="E156" s="126"/>
      <c r="F156" s="150" t="s">
        <v>43</v>
      </c>
      <c r="G156" s="76">
        <v>4.5</v>
      </c>
      <c r="H156" s="76">
        <v>297</v>
      </c>
      <c r="I156" s="55">
        <v>10.82</v>
      </c>
      <c r="J156" s="54">
        <f t="shared" si="13"/>
        <v>3213.54</v>
      </c>
      <c r="K156" s="54"/>
      <c r="L156" s="56"/>
      <c r="M156" s="54"/>
      <c r="N156" s="93"/>
      <c r="O156" s="77">
        <f t="shared" si="14"/>
        <v>297</v>
      </c>
      <c r="P156" s="2">
        <f t="shared" si="15"/>
        <v>3213.54</v>
      </c>
      <c r="Q156" s="17"/>
    </row>
    <row r="157" spans="1:17" s="13" customFormat="1" ht="26.25" customHeight="1">
      <c r="A157" s="73" t="s">
        <v>224</v>
      </c>
      <c r="B157" s="124" t="s">
        <v>278</v>
      </c>
      <c r="C157" s="125"/>
      <c r="D157" s="125"/>
      <c r="E157" s="126"/>
      <c r="F157" s="150" t="s">
        <v>43</v>
      </c>
      <c r="G157" s="76">
        <v>33.31363636363636</v>
      </c>
      <c r="H157" s="76">
        <v>2198.7</v>
      </c>
      <c r="I157" s="55">
        <v>162.83</v>
      </c>
      <c r="J157" s="54">
        <f t="shared" si="13"/>
        <v>358014.321</v>
      </c>
      <c r="K157" s="54"/>
      <c r="L157" s="56"/>
      <c r="M157" s="54"/>
      <c r="N157" s="93"/>
      <c r="O157" s="77">
        <f t="shared" si="14"/>
        <v>2198.7</v>
      </c>
      <c r="P157" s="2">
        <f t="shared" si="15"/>
        <v>358014.321</v>
      </c>
      <c r="Q157" s="17"/>
    </row>
    <row r="158" spans="1:17" s="13" customFormat="1" ht="12.75" customHeight="1">
      <c r="A158" s="72" t="s">
        <v>173</v>
      </c>
      <c r="B158" s="145" t="s">
        <v>95</v>
      </c>
      <c r="C158" s="146"/>
      <c r="D158" s="146"/>
      <c r="E158" s="147"/>
      <c r="F158" s="74"/>
      <c r="G158" s="74"/>
      <c r="H158" s="75"/>
      <c r="I158" s="148"/>
      <c r="J158" s="75">
        <f t="shared" si="13"/>
        <v>0</v>
      </c>
      <c r="K158" s="75"/>
      <c r="L158" s="75"/>
      <c r="M158" s="75"/>
      <c r="N158" s="149"/>
      <c r="O158" s="77">
        <f t="shared" si="14"/>
        <v>0</v>
      </c>
      <c r="P158" s="2">
        <f t="shared" si="15"/>
        <v>0</v>
      </c>
      <c r="Q158" s="17"/>
    </row>
    <row r="159" spans="1:17" s="13" customFormat="1" ht="12.75" customHeight="1">
      <c r="A159" s="73" t="s">
        <v>181</v>
      </c>
      <c r="B159" s="124" t="s">
        <v>279</v>
      </c>
      <c r="C159" s="125"/>
      <c r="D159" s="125"/>
      <c r="E159" s="126"/>
      <c r="F159" s="150" t="s">
        <v>44</v>
      </c>
      <c r="G159" s="76">
        <v>0.7143939393939394</v>
      </c>
      <c r="H159" s="76">
        <v>47.15</v>
      </c>
      <c r="I159" s="55">
        <v>96.3</v>
      </c>
      <c r="J159" s="54">
        <f t="shared" si="13"/>
        <v>4540.545</v>
      </c>
      <c r="K159" s="54"/>
      <c r="L159" s="56"/>
      <c r="M159" s="54"/>
      <c r="N159" s="93"/>
      <c r="O159" s="77">
        <f t="shared" si="14"/>
        <v>47.15</v>
      </c>
      <c r="P159" s="2">
        <f t="shared" si="15"/>
        <v>4540.545</v>
      </c>
      <c r="Q159" s="17"/>
    </row>
    <row r="160" spans="1:17" s="13" customFormat="1" ht="26.25" customHeight="1">
      <c r="A160" s="73" t="s">
        <v>225</v>
      </c>
      <c r="B160" s="124" t="s">
        <v>74</v>
      </c>
      <c r="C160" s="125"/>
      <c r="D160" s="125"/>
      <c r="E160" s="126"/>
      <c r="F160" s="150" t="s">
        <v>43</v>
      </c>
      <c r="G160" s="76">
        <v>17.859848484848484</v>
      </c>
      <c r="H160" s="76">
        <v>1178.75</v>
      </c>
      <c r="I160" s="55">
        <v>60.13</v>
      </c>
      <c r="J160" s="54">
        <f t="shared" si="13"/>
        <v>70878.2375</v>
      </c>
      <c r="K160" s="54"/>
      <c r="L160" s="56"/>
      <c r="M160" s="54"/>
      <c r="N160" s="93"/>
      <c r="O160" s="77">
        <f t="shared" si="14"/>
        <v>1178.75</v>
      </c>
      <c r="P160" s="2">
        <f t="shared" si="15"/>
        <v>70878.2375</v>
      </c>
      <c r="Q160" s="17"/>
    </row>
    <row r="161" spans="1:17" s="13" customFormat="1" ht="26.25" customHeight="1">
      <c r="A161" s="73" t="s">
        <v>226</v>
      </c>
      <c r="B161" s="124" t="s">
        <v>280</v>
      </c>
      <c r="C161" s="125"/>
      <c r="D161" s="125"/>
      <c r="E161" s="126"/>
      <c r="F161" s="150" t="s">
        <v>48</v>
      </c>
      <c r="G161" s="76">
        <v>0.18181818181818182</v>
      </c>
      <c r="H161" s="76">
        <v>12</v>
      </c>
      <c r="I161" s="55">
        <v>229.29</v>
      </c>
      <c r="J161" s="54">
        <f t="shared" si="13"/>
        <v>2751.48</v>
      </c>
      <c r="K161" s="54"/>
      <c r="L161" s="56"/>
      <c r="M161" s="54"/>
      <c r="N161" s="93"/>
      <c r="O161" s="77">
        <f t="shared" si="14"/>
        <v>12</v>
      </c>
      <c r="P161" s="2">
        <f t="shared" si="15"/>
        <v>2751.48</v>
      </c>
      <c r="Q161" s="17"/>
    </row>
    <row r="162" spans="1:17" s="13" customFormat="1" ht="26.25" customHeight="1">
      <c r="A162" s="73" t="s">
        <v>227</v>
      </c>
      <c r="B162" s="124" t="s">
        <v>281</v>
      </c>
      <c r="C162" s="125"/>
      <c r="D162" s="125"/>
      <c r="E162" s="126"/>
      <c r="F162" s="150" t="s">
        <v>48</v>
      </c>
      <c r="G162" s="76">
        <v>0.7272727272727273</v>
      </c>
      <c r="H162" s="76">
        <v>48</v>
      </c>
      <c r="I162" s="55">
        <v>82.72</v>
      </c>
      <c r="J162" s="54">
        <f t="shared" si="13"/>
        <v>3970.56</v>
      </c>
      <c r="K162" s="54"/>
      <c r="L162" s="56"/>
      <c r="M162" s="54"/>
      <c r="N162" s="93"/>
      <c r="O162" s="77">
        <f t="shared" si="14"/>
        <v>48</v>
      </c>
      <c r="P162" s="2">
        <f t="shared" si="15"/>
        <v>3970.56</v>
      </c>
      <c r="Q162" s="17"/>
    </row>
    <row r="163" spans="1:17" s="13" customFormat="1" ht="26.25" customHeight="1">
      <c r="A163" s="73" t="s">
        <v>228</v>
      </c>
      <c r="B163" s="124" t="s">
        <v>282</v>
      </c>
      <c r="C163" s="125"/>
      <c r="D163" s="125"/>
      <c r="E163" s="126"/>
      <c r="F163" s="150" t="s">
        <v>48</v>
      </c>
      <c r="G163" s="76">
        <v>0.36363636363636365</v>
      </c>
      <c r="H163" s="76">
        <v>24</v>
      </c>
      <c r="I163" s="55">
        <v>84.3</v>
      </c>
      <c r="J163" s="54">
        <f t="shared" si="13"/>
        <v>2023.1999999999998</v>
      </c>
      <c r="K163" s="54"/>
      <c r="L163" s="56"/>
      <c r="M163" s="54"/>
      <c r="N163" s="93"/>
      <c r="O163" s="77">
        <f t="shared" si="14"/>
        <v>24</v>
      </c>
      <c r="P163" s="2">
        <f t="shared" si="15"/>
        <v>2023.1999999999998</v>
      </c>
      <c r="Q163" s="17"/>
    </row>
    <row r="164" spans="1:17" s="13" customFormat="1" ht="12.75" customHeight="1">
      <c r="A164" s="73" t="s">
        <v>229</v>
      </c>
      <c r="B164" s="124" t="s">
        <v>283</v>
      </c>
      <c r="C164" s="125"/>
      <c r="D164" s="125"/>
      <c r="E164" s="126"/>
      <c r="F164" s="150" t="s">
        <v>43</v>
      </c>
      <c r="G164" s="76">
        <v>168.93939393939394</v>
      </c>
      <c r="H164" s="76">
        <v>11150</v>
      </c>
      <c r="I164" s="55">
        <v>4.34</v>
      </c>
      <c r="J164" s="54">
        <f t="shared" si="13"/>
        <v>48391</v>
      </c>
      <c r="K164" s="54"/>
      <c r="L164" s="56"/>
      <c r="M164" s="54"/>
      <c r="N164" s="93"/>
      <c r="O164" s="77">
        <f t="shared" si="14"/>
        <v>11150</v>
      </c>
      <c r="P164" s="2">
        <f t="shared" si="15"/>
        <v>48391</v>
      </c>
      <c r="Q164" s="17"/>
    </row>
    <row r="165" spans="1:17" s="13" customFormat="1" ht="12.75" customHeight="1">
      <c r="A165" s="73" t="s">
        <v>230</v>
      </c>
      <c r="B165" s="124" t="s">
        <v>284</v>
      </c>
      <c r="C165" s="125"/>
      <c r="D165" s="125"/>
      <c r="E165" s="126"/>
      <c r="F165" s="150" t="s">
        <v>48</v>
      </c>
      <c r="G165" s="76">
        <v>1.9696969696969697</v>
      </c>
      <c r="H165" s="76">
        <v>130</v>
      </c>
      <c r="I165" s="55">
        <v>83.8</v>
      </c>
      <c r="J165" s="54">
        <f t="shared" si="13"/>
        <v>10894</v>
      </c>
      <c r="K165" s="54"/>
      <c r="L165" s="56"/>
      <c r="M165" s="54"/>
      <c r="N165" s="93"/>
      <c r="O165" s="77">
        <f t="shared" si="14"/>
        <v>130</v>
      </c>
      <c r="P165" s="2">
        <f t="shared" si="15"/>
        <v>10894</v>
      </c>
      <c r="Q165" s="17"/>
    </row>
    <row r="166" spans="1:17" s="13" customFormat="1" ht="12.75" customHeight="1">
      <c r="A166" s="72" t="s">
        <v>174</v>
      </c>
      <c r="B166" s="145" t="s">
        <v>96</v>
      </c>
      <c r="C166" s="146"/>
      <c r="D166" s="146"/>
      <c r="E166" s="147"/>
      <c r="F166" s="74"/>
      <c r="G166" s="74"/>
      <c r="H166" s="75"/>
      <c r="I166" s="148"/>
      <c r="J166" s="75">
        <f t="shared" si="13"/>
        <v>0</v>
      </c>
      <c r="K166" s="75"/>
      <c r="L166" s="75"/>
      <c r="M166" s="75"/>
      <c r="N166" s="149"/>
      <c r="O166" s="77">
        <f t="shared" si="14"/>
        <v>0</v>
      </c>
      <c r="P166" s="2">
        <f t="shared" si="15"/>
        <v>0</v>
      </c>
      <c r="Q166" s="17"/>
    </row>
    <row r="167" spans="1:17" s="13" customFormat="1" ht="12.75" customHeight="1" thickBot="1">
      <c r="A167" s="73" t="s">
        <v>182</v>
      </c>
      <c r="B167" s="124" t="s">
        <v>285</v>
      </c>
      <c r="C167" s="125"/>
      <c r="D167" s="125"/>
      <c r="E167" s="126"/>
      <c r="F167" s="150" t="s">
        <v>43</v>
      </c>
      <c r="G167" s="76">
        <v>53.04</v>
      </c>
      <c r="H167" s="76">
        <v>3500.64</v>
      </c>
      <c r="I167" s="55">
        <v>5.57</v>
      </c>
      <c r="J167" s="54">
        <f t="shared" si="13"/>
        <v>19498.5648</v>
      </c>
      <c r="K167" s="54"/>
      <c r="L167" s="56"/>
      <c r="M167" s="54"/>
      <c r="N167" s="93"/>
      <c r="O167" s="77">
        <f t="shared" si="14"/>
        <v>3500.64</v>
      </c>
      <c r="P167" s="2">
        <f t="shared" si="15"/>
        <v>19498.5648</v>
      </c>
      <c r="Q167" s="17"/>
    </row>
    <row r="168" spans="1:17" s="13" customFormat="1" ht="25.5" customHeight="1" thickBot="1" thickTop="1">
      <c r="A168" s="94"/>
      <c r="B168" s="135"/>
      <c r="C168" s="135"/>
      <c r="D168" s="135"/>
      <c r="E168" s="135"/>
      <c r="F168" s="38"/>
      <c r="G168" s="38"/>
      <c r="H168" s="38"/>
      <c r="I168" s="38"/>
      <c r="J168" s="39"/>
      <c r="K168" s="38" t="s">
        <v>50</v>
      </c>
      <c r="L168" s="40"/>
      <c r="M168" s="57"/>
      <c r="N168" s="98">
        <f>SUM(N140:N167)</f>
        <v>50451.448000000004</v>
      </c>
      <c r="O168" s="77"/>
      <c r="P168" s="23">
        <f>SUM(P9:P167)</f>
        <v>4602223.3942</v>
      </c>
      <c r="Q168" s="18" t="s">
        <v>39</v>
      </c>
    </row>
    <row r="169" spans="1:17" s="13" customFormat="1" ht="25.5" customHeight="1" thickTop="1">
      <c r="A169" s="136" t="str">
        <f>A40</f>
        <v>1   A  .       MEDIÇÃO  EFETUADA   EM   02/06/2017</v>
      </c>
      <c r="B169" s="137"/>
      <c r="C169" s="137"/>
      <c r="D169" s="137"/>
      <c r="E169" s="138"/>
      <c r="F169" s="41" t="s">
        <v>4</v>
      </c>
      <c r="G169" s="70"/>
      <c r="H169" s="70"/>
      <c r="I169" s="70"/>
      <c r="J169" s="42" t="s">
        <v>29</v>
      </c>
      <c r="K169" s="70"/>
      <c r="L169" s="70"/>
      <c r="M169" s="71"/>
      <c r="N169" s="96"/>
      <c r="O169" s="77"/>
      <c r="P169" s="2"/>
      <c r="Q169" s="17"/>
    </row>
    <row r="170" spans="1:17" s="13" customFormat="1" ht="25.5" customHeight="1" thickBot="1">
      <c r="A170" s="142"/>
      <c r="B170" s="143"/>
      <c r="C170" s="143"/>
      <c r="D170" s="143"/>
      <c r="E170" s="144"/>
      <c r="F170" s="99" t="s">
        <v>30</v>
      </c>
      <c r="G170" s="153"/>
      <c r="H170" s="100"/>
      <c r="I170" s="100"/>
      <c r="J170" s="101"/>
      <c r="K170" s="100"/>
      <c r="L170" s="100"/>
      <c r="M170" s="102"/>
      <c r="N170" s="103"/>
      <c r="O170" s="77"/>
      <c r="P170" s="2"/>
      <c r="Q170" s="17"/>
    </row>
    <row r="171" spans="6:17" ht="12.75">
      <c r="F171" s="61" t="s">
        <v>38</v>
      </c>
      <c r="G171" s="61"/>
      <c r="H171" s="58"/>
      <c r="J171" s="78">
        <f>SUM(J9:J167)</f>
        <v>4652674.842200001</v>
      </c>
      <c r="L171" s="63"/>
      <c r="P171" s="23">
        <f>L173+N168+P168</f>
        <v>4652674.8422</v>
      </c>
      <c r="Q171" s="15" t="s">
        <v>40</v>
      </c>
    </row>
    <row r="172" spans="6:16" ht="12.75">
      <c r="F172" s="61"/>
      <c r="G172" s="61"/>
      <c r="H172" s="58"/>
      <c r="L172" s="63"/>
      <c r="N172" s="64"/>
      <c r="P172" s="21"/>
    </row>
    <row r="173" spans="6:12" ht="12.75">
      <c r="F173" s="61"/>
      <c r="G173" s="61"/>
      <c r="H173" s="58"/>
      <c r="I173" s="127" t="s">
        <v>33</v>
      </c>
      <c r="J173" s="127"/>
      <c r="K173" s="128"/>
      <c r="L173" s="54">
        <f>SUM(L9:L167)</f>
        <v>0</v>
      </c>
    </row>
    <row r="174" spans="6:17" ht="12.75">
      <c r="F174" s="61"/>
      <c r="G174" s="61"/>
      <c r="H174" s="58"/>
      <c r="K174" s="65"/>
      <c r="L174" s="63"/>
      <c r="P174" s="22">
        <f>J171-P171</f>
        <v>0</v>
      </c>
      <c r="Q174" s="15" t="s">
        <v>41</v>
      </c>
    </row>
    <row r="175" spans="13:23" ht="12.75">
      <c r="M175" s="46"/>
      <c r="P175" s="3"/>
      <c r="Q175" s="16"/>
      <c r="R175" s="1"/>
      <c r="S175" s="1"/>
      <c r="T175" s="1"/>
      <c r="U175" s="1"/>
      <c r="V175" s="1"/>
      <c r="W175" s="1"/>
    </row>
  </sheetData>
  <sheetProtection/>
  <mergeCells count="164">
    <mergeCell ref="A42:N42"/>
    <mergeCell ref="B43:H44"/>
    <mergeCell ref="K44:L44"/>
    <mergeCell ref="B45:H45"/>
    <mergeCell ref="B46:H46"/>
    <mergeCell ref="B47:E47"/>
    <mergeCell ref="B48:E48"/>
    <mergeCell ref="G48:G49"/>
    <mergeCell ref="H48:H49"/>
    <mergeCell ref="B49:E49"/>
    <mergeCell ref="B39:E39"/>
    <mergeCell ref="A40:E41"/>
    <mergeCell ref="B133:E133"/>
    <mergeCell ref="A134:E135"/>
    <mergeCell ref="A136:N136"/>
    <mergeCell ref="B137:H138"/>
    <mergeCell ref="K138:L138"/>
    <mergeCell ref="B139:H139"/>
    <mergeCell ref="B140:H140"/>
    <mergeCell ref="B141:E141"/>
    <mergeCell ref="B142:E142"/>
    <mergeCell ref="G142:G143"/>
    <mergeCell ref="H142:H143"/>
    <mergeCell ref="B143:E143"/>
    <mergeCell ref="B161:E161"/>
    <mergeCell ref="B162:E162"/>
    <mergeCell ref="B163:E163"/>
    <mergeCell ref="B164:E164"/>
    <mergeCell ref="B149:E149"/>
    <mergeCell ref="B150:E150"/>
    <mergeCell ref="B155:E155"/>
    <mergeCell ref="B156:E156"/>
    <mergeCell ref="B159:E159"/>
    <mergeCell ref="B160:E160"/>
    <mergeCell ref="B130:E130"/>
    <mergeCell ref="B131:E131"/>
    <mergeCell ref="B145:E145"/>
    <mergeCell ref="B146:E146"/>
    <mergeCell ref="B147:E147"/>
    <mergeCell ref="B148:E148"/>
    <mergeCell ref="B122:E122"/>
    <mergeCell ref="B124:E124"/>
    <mergeCell ref="B125:E125"/>
    <mergeCell ref="B127:E127"/>
    <mergeCell ref="B128:E128"/>
    <mergeCell ref="B129:E129"/>
    <mergeCell ref="B63:E63"/>
    <mergeCell ref="B64:E64"/>
    <mergeCell ref="B78:E78"/>
    <mergeCell ref="B79:E79"/>
    <mergeCell ref="B80:E80"/>
    <mergeCell ref="B106:E106"/>
    <mergeCell ref="B121:E121"/>
    <mergeCell ref="B167:E167"/>
    <mergeCell ref="B123:E123"/>
    <mergeCell ref="B11:E11"/>
    <mergeCell ref="B12:E12"/>
    <mergeCell ref="B13:E13"/>
    <mergeCell ref="B14:E14"/>
    <mergeCell ref="B15:E15"/>
    <mergeCell ref="B16:E16"/>
    <mergeCell ref="B17:E17"/>
    <mergeCell ref="B115:E115"/>
    <mergeCell ref="B153:E153"/>
    <mergeCell ref="B117:E117"/>
    <mergeCell ref="B157:E157"/>
    <mergeCell ref="B119:E119"/>
    <mergeCell ref="B165:E165"/>
    <mergeCell ref="B107:E107"/>
    <mergeCell ref="B108:E108"/>
    <mergeCell ref="B109:E109"/>
    <mergeCell ref="B110:E110"/>
    <mergeCell ref="B105:E105"/>
    <mergeCell ref="B112:E112"/>
    <mergeCell ref="B111:E111"/>
    <mergeCell ref="B132:E132"/>
    <mergeCell ref="B151:E151"/>
    <mergeCell ref="B114:E114"/>
    <mergeCell ref="B116:E116"/>
    <mergeCell ref="B118:E118"/>
    <mergeCell ref="B120:E120"/>
    <mergeCell ref="B99:E99"/>
    <mergeCell ref="B100:E100"/>
    <mergeCell ref="B101:E101"/>
    <mergeCell ref="B102:E102"/>
    <mergeCell ref="B103:E103"/>
    <mergeCell ref="B104:E104"/>
    <mergeCell ref="B94:E94"/>
    <mergeCell ref="B95:E95"/>
    <mergeCell ref="B96:E96"/>
    <mergeCell ref="B98:E98"/>
    <mergeCell ref="G7:G8"/>
    <mergeCell ref="H7:H8"/>
    <mergeCell ref="B73:E73"/>
    <mergeCell ref="B75:E75"/>
    <mergeCell ref="B76:E76"/>
    <mergeCell ref="B77:E77"/>
    <mergeCell ref="B81:E81"/>
    <mergeCell ref="B67:E67"/>
    <mergeCell ref="B68:E68"/>
    <mergeCell ref="B69:E69"/>
    <mergeCell ref="B70:E70"/>
    <mergeCell ref="B71:E71"/>
    <mergeCell ref="B72:E72"/>
    <mergeCell ref="B126:E126"/>
    <mergeCell ref="B6:E6"/>
    <mergeCell ref="B7:E7"/>
    <mergeCell ref="B8:E8"/>
    <mergeCell ref="A169:E170"/>
    <mergeCell ref="B168:E168"/>
    <mergeCell ref="B61:E61"/>
    <mergeCell ref="B62:E62"/>
    <mergeCell ref="B65:E65"/>
    <mergeCell ref="B66:E66"/>
    <mergeCell ref="B53:E53"/>
    <mergeCell ref="B54:E54"/>
    <mergeCell ref="B56:E56"/>
    <mergeCell ref="B57:E57"/>
    <mergeCell ref="B58:E58"/>
    <mergeCell ref="B59:E59"/>
    <mergeCell ref="B60:E60"/>
    <mergeCell ref="B32:E32"/>
    <mergeCell ref="B33:E33"/>
    <mergeCell ref="B34:E34"/>
    <mergeCell ref="B35:E35"/>
    <mergeCell ref="B36:E36"/>
    <mergeCell ref="B26:E26"/>
    <mergeCell ref="B27:E27"/>
    <mergeCell ref="B28:E28"/>
    <mergeCell ref="B29:E29"/>
    <mergeCell ref="B30:E30"/>
    <mergeCell ref="B31:E31"/>
    <mergeCell ref="B22:E22"/>
    <mergeCell ref="B23:E23"/>
    <mergeCell ref="B24:E24"/>
    <mergeCell ref="B25:E25"/>
    <mergeCell ref="B9:E9"/>
    <mergeCell ref="B10:E10"/>
    <mergeCell ref="B19:E19"/>
    <mergeCell ref="B20:E20"/>
    <mergeCell ref="B21:E21"/>
    <mergeCell ref="B18:E18"/>
    <mergeCell ref="A1:N1"/>
    <mergeCell ref="K3:L3"/>
    <mergeCell ref="B4:H4"/>
    <mergeCell ref="B5:H5"/>
    <mergeCell ref="B2:H3"/>
    <mergeCell ref="B37:E37"/>
    <mergeCell ref="B82:E82"/>
    <mergeCell ref="A83:E84"/>
    <mergeCell ref="A85:N85"/>
    <mergeCell ref="B86:H87"/>
    <mergeCell ref="B38:E38"/>
    <mergeCell ref="B51:E51"/>
    <mergeCell ref="B55:E55"/>
    <mergeCell ref="I173:K173"/>
    <mergeCell ref="B52:E52"/>
    <mergeCell ref="B50:E50"/>
    <mergeCell ref="K87:L87"/>
    <mergeCell ref="B88:H88"/>
    <mergeCell ref="B89:H89"/>
    <mergeCell ref="B90:E90"/>
    <mergeCell ref="B91:E91"/>
    <mergeCell ref="B92:E92"/>
  </mergeCells>
  <printOptions horizontalCentered="1" verticalCentered="1"/>
  <pageMargins left="0" right="0" top="0" bottom="0" header="0" footer="0"/>
  <pageSetup horizontalDpi="300" verticalDpi="300" orientation="landscape" paperSize="9" scale="62" r:id="rId6"/>
  <rowBreaks count="3" manualBreakCount="3">
    <brk id="41" max="13" man="1"/>
    <brk id="84" max="12" man="1"/>
    <brk id="135" max="13" man="1"/>
  </rowBreaks>
  <legacyDrawing r:id="rId5"/>
  <oleObjects>
    <oleObject progId="PBrush" shapeId="2088984" r:id="rId1"/>
    <oleObject progId="PBrush" shapeId="13444" r:id="rId2"/>
    <oleObject progId="PBrush" shapeId="224415" r:id="rId3"/>
    <oleObject progId="PBrush" shapeId="2280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2017-06-02T12:31:31Z</cp:lastPrinted>
  <dcterms:created xsi:type="dcterms:W3CDTF">1996-10-29T12:43:50Z</dcterms:created>
  <dcterms:modified xsi:type="dcterms:W3CDTF">2017-06-02T13:14:06Z</dcterms:modified>
  <cp:category/>
  <cp:version/>
  <cp:contentType/>
  <cp:contentStatus/>
</cp:coreProperties>
</file>