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3050" windowHeight="9060" activeTab="0"/>
  </bookViews>
  <sheets>
    <sheet name="PLANMED" sheetId="1" r:id="rId1"/>
  </sheets>
  <externalReferences>
    <externalReference r:id="rId4"/>
  </externalReferences>
  <definedNames>
    <definedName name="_xlnm.Print_Area" localSheetId="0">'PLANMED'!$A$1:$M$181</definedName>
  </definedNames>
  <calcPr fullCalcOnLoad="1"/>
</workbook>
</file>

<file path=xl/sharedStrings.xml><?xml version="1.0" encoding="utf-8"?>
<sst xmlns="http://schemas.openxmlformats.org/spreadsheetml/2006/main" count="415" uniqueCount="244">
  <si>
    <t>mês</t>
  </si>
  <si>
    <t>UNITÁRIO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</si>
  <si>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</si>
  <si>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</si>
  <si>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</si>
  <si>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</si>
  <si>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</si>
  <si>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</si>
  <si>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</si>
  <si>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VISTO:</t>
  </si>
  <si>
    <t>m</t>
  </si>
  <si>
    <t>UN.</t>
  </si>
  <si>
    <t>2.1</t>
  </si>
  <si>
    <t>2.2</t>
  </si>
  <si>
    <t>2.3</t>
  </si>
  <si>
    <t>3.1</t>
  </si>
  <si>
    <t>3.2</t>
  </si>
  <si>
    <t>4.1</t>
  </si>
  <si>
    <t>4.2</t>
  </si>
  <si>
    <t>5.1</t>
  </si>
  <si>
    <t>6.1</t>
  </si>
  <si>
    <t>7.1</t>
  </si>
  <si>
    <t>7.2</t>
  </si>
  <si>
    <t>7.3</t>
  </si>
  <si>
    <t>8.1</t>
  </si>
  <si>
    <t>9.1</t>
  </si>
  <si>
    <t>9.2</t>
  </si>
  <si>
    <t>VALOR DO</t>
  </si>
  <si>
    <t>Q U A N T I D A D E S     E     P R E Ç O S</t>
  </si>
  <si>
    <t>PREV.</t>
  </si>
  <si>
    <t>PREÇO</t>
  </si>
  <si>
    <t>VALOR</t>
  </si>
  <si>
    <t>ACUM.</t>
  </si>
  <si>
    <t>EXEC.</t>
  </si>
  <si>
    <t>ANT.</t>
  </si>
  <si>
    <t>SUB-TOTAL</t>
  </si>
  <si>
    <t>OBSERVAÇÕES:</t>
  </si>
  <si>
    <t xml:space="preserve">EM: </t>
  </si>
  <si>
    <t>P L A N I L H A   D E    M E D I Ç Ã O</t>
  </si>
  <si>
    <t xml:space="preserve"> CONTRATO:</t>
  </si>
  <si>
    <t>TOTAL JÁ PAGO</t>
  </si>
  <si>
    <t>4.3</t>
  </si>
  <si>
    <t>4.4</t>
  </si>
  <si>
    <t>8.2</t>
  </si>
  <si>
    <t>TOTAL DO PAGAMENTO</t>
  </si>
  <si>
    <t>VALOR DO CONTRATO:</t>
  </si>
  <si>
    <t>RESTO À PAGAR</t>
  </si>
  <si>
    <t>SEMPRE IGUAL AO VALOR DO CONTRATO</t>
  </si>
  <si>
    <t>TEM QUE SER SEMPRE ZERO !!!</t>
  </si>
  <si>
    <t>TERRAPLANAGEM</t>
  </si>
  <si>
    <t>m²</t>
  </si>
  <si>
    <t>m³</t>
  </si>
  <si>
    <t>t</t>
  </si>
  <si>
    <t>3.3</t>
  </si>
  <si>
    <t>3.4</t>
  </si>
  <si>
    <t>3.5</t>
  </si>
  <si>
    <t>Regularização e compactação do sub-leito (100% P.N.) H=0,20m em Vias Urbanas</t>
  </si>
  <si>
    <t>Base de brita graduada, inclusive fornecimento, exclusive transporte da brita em vias urbanas</t>
  </si>
  <si>
    <t>Imprimação exclusive fornecimento e transporte comercial do material betuminoso</t>
  </si>
  <si>
    <t>OBRAS COMPLEMENTARES</t>
  </si>
  <si>
    <t>ud</t>
  </si>
  <si>
    <t>MATERIAL BETUMINOSO</t>
  </si>
  <si>
    <t>CM - 30, Fornecimento</t>
  </si>
  <si>
    <t>Bonificação de 15,0% sobre Materiais Betuninosos</t>
  </si>
  <si>
    <t>%</t>
  </si>
  <si>
    <t>SINALIZAÇÃO</t>
  </si>
  <si>
    <t>Sinalização vertical com chapa em esmalte sintético</t>
  </si>
  <si>
    <t>Escavação mecânica em material de 1ª categoria H-&gt;0,00 a 1,50 m, em vias urbanas</t>
  </si>
  <si>
    <t>Escavação mecânica em material de 1ª categoria H-&gt;1,50 a 3,00 m, c/ esgotamento, em vias urbanas</t>
  </si>
  <si>
    <t xml:space="preserve">Escavação manual em mat. 1ª cat. H-&gt; 0,00 a 1,50 m em Vias Urbanas </t>
  </si>
  <si>
    <t>Tubo PVC (NBR-7362), para esgoto sanitário, com diâmetro nominal de 150mm, inclusive anel de borracha, assentamento com junta elástica, para coletor de esgotos, com diâmetro nominal de 150mm, aterro e soca até a altura da geratriz superior do tubo, considerando o material da própria escavação</t>
  </si>
  <si>
    <t>Tubo PVC (NBR-7362), para esgoto sanitário, com diâmetro nominal de 100mm, inclusive anel de borracha, assentamento com junta elástica, para coletor de esgotos, com diâmetro nominal de 100mm, aterro e soca até a altura da geratriz superior do tubo, considerando o material da própria escavação</t>
  </si>
  <si>
    <t>Selim elástico de PVC para ligação predial de rede de esgoto (NBR 10569), de 150mmx100mm, inclusive anel de borracha e assentamento de peças e acessórios de PVC rígido, com junta elástica, com diâmetro nominal de 150mm</t>
  </si>
  <si>
    <t>Curva de PVC para rede de esgoto (NBR 10569), de 90º, PB, com diâmetro nominal de 150mm, inclusive anel de borracha e assentamento de peças e acessórios de PVC rígido, com junta elástica, com diâmetro nominal de 150mm</t>
  </si>
  <si>
    <t>Curva de PVC para rede de esgoto (NBR 10569), de 90º, PB, com diâmetro nominal de 100mm, inclusive anel de borracha e assentamento de peças e acessórios de PVC rígido, com junta elástica, com diâmetro nominal de 100mm</t>
  </si>
  <si>
    <t>Curva de PVC para rede de esgoto (NBR 10569), de 45º, PB, com diâmetro nominal de 150mm, inclusive anel de borracha e assentamento de peças e acessórios de PVC rígido, com junta elástica, com diâmetro nominal de 150mm</t>
  </si>
  <si>
    <t>Curva de PVC para rede de esgoto (NBR 10569), de 45º, PB, com diâmetro nominal de 100mm, inclusive anel de borracha e assentamento de peças e acessórios de PVC rígido, com junta elástica, com diâmetro nominal de 100mm</t>
  </si>
  <si>
    <t>Tubo de PVC rígido soldável branco, para esgoto, diâmetro 100mm (4"), inclusive conexões</t>
  </si>
  <si>
    <t>Poço de visita (tubo D-&gt;0,40 m) H-&gt;1,50 m com Tampão F.F.A.P., inclusive escavação e transporte do tampão, em vias urbanas</t>
  </si>
  <si>
    <t>Caixa de passagem para tubo de D-&gt;0,40m H-&gt;1,10 m em vias urbanas (cx. ligação domiciliar)</t>
  </si>
  <si>
    <t>Apoio técnico a fiscalização a ser desempenhado por técnico de segundo grau (curso completo) em Edificações</t>
  </si>
  <si>
    <t>Equipe topográfica para serviços simples de locação e nivelamento (incluindo equipamento, transporte e profissionais nivel médio)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</si>
  <si>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</si>
  <si>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</si>
  <si>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</si>
  <si>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</si>
  <si>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</si>
  <si>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</si>
  <si>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</si>
  <si>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</si>
  <si>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</si>
  <si>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</si>
  <si>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</si>
  <si>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</si>
  <si>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</si>
  <si>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</si>
  <si>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</si>
  <si>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</si>
  <si>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</si>
  <si>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</si>
  <si>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</si>
  <si>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</si>
  <si>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</si>
  <si>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INFORMAÇÕES PARA ADITIVO:</t>
  </si>
  <si>
    <t xml:space="preserve">OBRA/SERVIÇO: OBRAS DE INFRAESTRUTURA E SANEAMENTO BÁSICO                   </t>
  </si>
  <si>
    <t>(PAVIMENTAÇÃO, DRENAGEM E REDE DE ESGOTAMENTO SANITÁRIO)</t>
  </si>
  <si>
    <t>Meio de concreto MFC 05, inclusive caiação</t>
  </si>
  <si>
    <t>LOCAL: LOCALIDADE DE SANTA LÚCIA - PRESIDENTE KENNEDY - ES</t>
  </si>
  <si>
    <t>EMPRESA: CONSTRUTORA GOUVEA LTDA - ME</t>
  </si>
  <si>
    <t>Escavação e carga de material de 1ª categoria com escavadeira em vias urbanas</t>
  </si>
  <si>
    <t>Compactação de 100% P.N.</t>
  </si>
  <si>
    <t>Transporte Local  com DMT até 3,0 km (Caminhão basculante) - Bota Fora (Y= 0,838XP + 0,926XR + 1,471), XR = 0,500 km</t>
  </si>
  <si>
    <t>1.1</t>
  </si>
  <si>
    <t>ADMINISTRAÇÃO</t>
  </si>
  <si>
    <t>Administração Local</t>
  </si>
  <si>
    <t>Escavação mecânica em material de 1ª cat. H-&gt; 1,50 a 3,00 m, em vias urbanas</t>
  </si>
  <si>
    <t>Canaleta com grelha DP-1, inclusive transporte da grelha em Vias Urbanas</t>
  </si>
  <si>
    <t>Boca de concreto ciclópico para BSTC diâmetro 0,60 m</t>
  </si>
  <si>
    <t>Boca de concreto ciclópico para BSTC diâmetro 1,00 m</t>
  </si>
  <si>
    <t>Corpo BSTC (greide) diâmetro 0,40 m CA-1 MF Inclusive escavação, reaterro e transporte do tubo em vias urbanas</t>
  </si>
  <si>
    <t>Corpo BSTC (greide) diâmetro 0,60 m CA-1 PB Inclusive escavação, reaterro e transporte do tubo em vias urbanas</t>
  </si>
  <si>
    <t>Corpo BDTC (greide) diâmetro 1,00 m CA-1 PB exclusive escavação, reaterro e inclusive transporte do tubo em vias urbanas</t>
  </si>
  <si>
    <t>Berço de concreto ciclópico para BSTC diâmetro 0,60 m</t>
  </si>
  <si>
    <t>Berço de concreto ciclópico para BDTC diâmetro 1,00 m</t>
  </si>
  <si>
    <t>Caixa Boca de Lobo em bloco pré - moldado para diametro &gt; 0,60 (1,00 x 1,00m) em Vias Urbanas</t>
  </si>
  <si>
    <t>Caixa Ralo em bloco pré - moldado e grelha articulada em FFA em Vias Urbanas</t>
  </si>
  <si>
    <t xml:space="preserve">Poço de visita em bloco pré - moldado para d-&gt;0,60 m (1,00 x 1,00 m), em vias urbanas </t>
  </si>
  <si>
    <t xml:space="preserve">Poço de visita em bloco pré - moldado para d-&gt;1,00 m (1,30 x 1,30 m), em vias urbanas </t>
  </si>
  <si>
    <t>Saída d'agua concreto p/ aterro c/ caiação (DAS-01)</t>
  </si>
  <si>
    <t>Limpeza e desobstrução de bueiros</t>
  </si>
  <si>
    <t>Limpeza e desobstrução de caixa coletora</t>
  </si>
  <si>
    <t>Repero de caixa coletora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</si>
  <si>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</si>
  <si>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</si>
  <si>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</si>
  <si>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</si>
  <si>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</si>
  <si>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</si>
  <si>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</si>
  <si>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</si>
  <si>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</si>
  <si>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</si>
  <si>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</si>
  <si>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</si>
  <si>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</si>
  <si>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4.5</t>
  </si>
  <si>
    <t>4.6</t>
  </si>
  <si>
    <t>4.7</t>
  </si>
  <si>
    <t>4.8</t>
  </si>
  <si>
    <t>4.9</t>
  </si>
  <si>
    <t>Pavimentação com bloco de concreto (35 Mpa), esp.-&gt; 08cm, sobre colchão de areia esp-&gt;05cm, inclusive fornecim. Exclusive transporte bloco e areia, em vias urbanas</t>
  </si>
  <si>
    <t>Remoção de pavimentação poliédrica</t>
  </si>
  <si>
    <t>Transporte TR-201-00 (Comercial - Caminhão basculante) - Bloco de concreto (Y= 0,648XP + 0,675XR + 2,706) (XP=25,70 Km XR=4,60 km)</t>
  </si>
  <si>
    <t>Transporte TR-201-00 (Comercial - Caminhão basculante) - Pavimentação poliédrica (Y= 0,648XP + 0,675XR + 2,706) (XP=0,00Km XR=18,00 km)</t>
  </si>
  <si>
    <t>Transporte TR-201-00 (Comercial - Caminhão basculante) - Brita graduada (Y= 0,648XP + 0,675XR + 2,706) (XP=10,80 Km XR=5,35 km)</t>
  </si>
  <si>
    <t>Calçada de concreto fck=15 MP, camurçado c/ argam. cimento e areia 1:4, lastro de brita e 8cm de concreto, incl. preparo da caixa e transp. da brita</t>
  </si>
  <si>
    <t>6.2</t>
  </si>
  <si>
    <t>6.3</t>
  </si>
  <si>
    <t>Transporte TR-303-00 (Mat. Asf. F. DNIT) (Y= 0,425XP + 0,574R + 42,557) - CM-30 (XP= 390,00 km e XR= 3,90 km)</t>
  </si>
  <si>
    <t>Cerca de arame farpado 4 fios com mourões a cada 2,0 m, esticadores de madeira, a cada 20,0 m, inclusive transporte de mourões e arame farpado</t>
  </si>
  <si>
    <t>Sinalização horizontal TMD-&gt; 600, vida útil 3 anos, taxas -&gt; 3,0 kg/m² (material termoplástico)</t>
  </si>
  <si>
    <t>Pintura de setas e zebrados em material termoplástico - 5 anos (por extrusão)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</si>
  <si>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</si>
  <si>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</si>
  <si>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</si>
  <si>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</si>
  <si>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</si>
  <si>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</si>
  <si>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</si>
  <si>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</si>
  <si>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</si>
  <si>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</si>
  <si>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</si>
  <si>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CORREÇÃO DE REDE DE ESGOTAMENTO SANITARIO EXISTENTE</t>
  </si>
  <si>
    <t>10.1</t>
  </si>
  <si>
    <t>10.2</t>
  </si>
  <si>
    <t>REDE DE DISTRIBUIÇÃO DE ÁGUA POTÁVEL (TODO O DISTRITO)</t>
  </si>
  <si>
    <t>SERVIÇOS GERAIS INICIAIS</t>
  </si>
  <si>
    <t>Reparos eventuais de interferência, inclusive fornecimento de materiais</t>
  </si>
  <si>
    <t xml:space="preserve">un </t>
  </si>
  <si>
    <t>Passadiço com pranchas de madeira</t>
  </si>
  <si>
    <t>MOVIMENTO DE TERRA</t>
  </si>
  <si>
    <t>m3</t>
  </si>
  <si>
    <t>Regularização do fundo de valas com areia</t>
  </si>
  <si>
    <t>Reaterro com compactação mecânica, exclusive fornecimento de material</t>
  </si>
  <si>
    <t>Reaterro com apiloamento manual, exclusive fornecimento de material</t>
  </si>
  <si>
    <t>Bota fora de materiais com caminhões com DMT = 5 Km</t>
  </si>
  <si>
    <t>CAIXAS DE INSPEÇÃO E REGISTROS</t>
  </si>
  <si>
    <t>Fornec. e execução de caixa de inspeção em anéis concreto prémoldado DN 600 prof. até 1,00 m</t>
  </si>
  <si>
    <t>un</t>
  </si>
  <si>
    <t>Registro de gaveta bruto diam. 50mm (2"), inclusive adaptadores</t>
  </si>
  <si>
    <t>MATERIAL HIDRÁULICO DE FERRO FUNDIDO</t>
  </si>
  <si>
    <t>Fornec. e assentamento de tampão de ferro fundido, com inscrição " PMPK água"</t>
  </si>
  <si>
    <t>pç</t>
  </si>
  <si>
    <t>FORNECIMENTO / ASSENTAMENTO DA REDE TRONCO</t>
  </si>
  <si>
    <t>Tubo de PVC (PBA) CL 12 - JE NBR 5647 DN 50mm DE 60mm com anel de borracha</t>
  </si>
  <si>
    <t>Conexões diversas de PVC (PBA) CL 12 - JE NBR 5647 DN 50mm DE 60mm de correr com anel de borracha</t>
  </si>
  <si>
    <t>LIGAÇÕES DOMICILIARES</t>
  </si>
  <si>
    <t>Colar de tomada de PVC com travas e com saída roscável 60 x 1/2"</t>
  </si>
  <si>
    <t>Tubo de polietileno DE 20mm</t>
  </si>
  <si>
    <t>Conexões diversas para tubo polietileno PEAD (adaptadores, uniões, luvas, cotovelos, reduções, etc)</t>
  </si>
  <si>
    <t>Joelho 90° (JS) PVC DE 20mm</t>
  </si>
  <si>
    <t>Joelho 45° (JS) PVC DE 20mm</t>
  </si>
  <si>
    <t>Luva (JS) PVC DE 20mm</t>
  </si>
  <si>
    <t>Padrão de entrada d' água com cavalete de PVC para hidrômetro com diâmetro de 3/4" - padrão 1C da
CESAN. Instalado em vão de muro protegido com gradeamento. Inclusive base de concreto magro,
tubulação, conexões e registro. Conferir detalhe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</si>
  <si>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</si>
  <si>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</si>
  <si>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</si>
  <si>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</si>
  <si>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</si>
  <si>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</si>
  <si>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</si>
  <si>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</si>
  <si>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</si>
  <si>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</si>
  <si>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</si>
  <si>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</si>
  <si>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</si>
  <si>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</si>
  <si>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</si>
  <si>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</si>
  <si>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</si>
  <si>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</si>
  <si>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</si>
  <si>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</si>
  <si>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</si>
  <si>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</si>
  <si>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</si>
  <si>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</si>
  <si>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</si>
  <si>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</si>
  <si>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</si>
  <si>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</si>
  <si>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</si>
  <si>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</si>
  <si>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</si>
  <si>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</si>
  <si>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</si>
  <si>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1/5</t>
  </si>
  <si>
    <t>2/5</t>
  </si>
  <si>
    <t>3/5</t>
  </si>
  <si>
    <t>4/5</t>
  </si>
  <si>
    <t>5/5</t>
  </si>
  <si>
    <t>2   A  .       MEDIÇÃO  EFETUADA   EM   23/08/2017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</si>
</sst>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#,##0.0"/>
    <numFmt numFmtId="198" formatCode="[$-416]dddd\,\ d&quot; de &quot;mmmm&quot; de &quot;yyyy"/>
    <numFmt numFmtId="199" formatCode="yyyy\-mm\-dd"/>
    <numFmt numFmtId="200" formatCode="00000"/>
    <numFmt numFmtId="201" formatCode="&quot;R$ &quot;#,##0.00"/>
    <numFmt numFmtId="202" formatCode="&quot;R$&quot;\ #,##0.00"/>
    <numFmt numFmtId="203" formatCode="#,##0.0000000000"/>
    <numFmt numFmtId="204" formatCode="#,##0.000000000000000"/>
    <numFmt numFmtId="205" formatCode="0.000000000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ont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6" xfId="0" applyNumberFormat="1" applyFont="1" applyBorder="1" applyAlignment="1">
      <alignment/>
    </xf>
    <xf numFmtId="184" fontId="4" fillId="0" borderId="2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 horizontal="right"/>
      <protection locked="0"/>
    </xf>
    <xf numFmtId="0" fontId="4" fillId="0" borderId="32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" fontId="0" fillId="0" borderId="26" xfId="0" applyNumberFormat="1" applyFont="1" applyBorder="1" applyAlignment="1">
      <alignment/>
    </xf>
    <xf numFmtId="184" fontId="0" fillId="0" borderId="38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0" xfId="0" applyNumberFormat="1" applyFont="1" applyAlignment="1">
      <alignment horizontal="center" vertical="center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4" fontId="0" fillId="0" borderId="39" xfId="0" applyNumberFormat="1" applyFont="1" applyFill="1" applyBorder="1" applyAlignment="1">
      <alignment horizontal="right" vertical="center"/>
    </xf>
    <xf numFmtId="4" fontId="0" fillId="0" borderId="4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Fill="1" applyAlignment="1">
      <alignment horizontal="left" vertical="center"/>
    </xf>
    <xf numFmtId="0" fontId="9" fillId="0" borderId="1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 horizontal="left" vertical="center"/>
    </xf>
    <xf numFmtId="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51" fillId="0" borderId="11" xfId="0" applyNumberFormat="1" applyFont="1" applyBorder="1" applyAlignment="1">
      <alignment/>
    </xf>
    <xf numFmtId="0" fontId="12" fillId="0" borderId="41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vertical="center" wrapText="1"/>
    </xf>
    <xf numFmtId="4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205" fontId="0" fillId="0" borderId="0" xfId="0" applyNumberFormat="1" applyFill="1" applyAlignment="1">
      <alignment horizontal="right" vertical="center"/>
    </xf>
    <xf numFmtId="205" fontId="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4" fontId="51" fillId="0" borderId="0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202" fontId="4" fillId="0" borderId="10" xfId="0" applyNumberFormat="1" applyFont="1" applyFill="1" applyBorder="1" applyAlignment="1" applyProtection="1">
      <alignment horizontal="center"/>
      <protection locked="0"/>
    </xf>
    <xf numFmtId="202" fontId="4" fillId="0" borderId="18" xfId="0" applyNumberFormat="1" applyFont="1" applyFill="1" applyBorder="1" applyAlignment="1" applyProtection="1">
      <alignment horizontal="center"/>
      <protection locked="0"/>
    </xf>
    <xf numFmtId="201" fontId="4" fillId="0" borderId="10" xfId="0" applyNumberFormat="1" applyFont="1" applyFill="1" applyBorder="1" applyAlignment="1" applyProtection="1">
      <alignment horizontal="center"/>
      <protection locked="0"/>
    </xf>
    <xf numFmtId="201" fontId="4" fillId="0" borderId="1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%20PREFEITURA\OBRAS\CAL&#199;AMENTOS%202016\CAL&#199;AMENTO%20DE%20SANTA%20L&#218;CIA\CAL&#199;AMENTO%20RUAS%20SECUND&#193;RIAS%20SANTA%20L&#218;CIA\OR&#199;AMENTO%20DE%20SANTA%20LUCIA%20BDI%2023,32%20D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RESUMO"/>
      <sheetName val="CRONOGRAMA"/>
    </sheetNames>
    <sheetDataSet>
      <sheetData sheetId="0">
        <row r="19">
          <cell r="D19" t="str">
            <v>DRENAGEM E OBRAS DE ARTE CORRENTES</v>
          </cell>
        </row>
        <row r="40">
          <cell r="D40" t="str">
            <v>PAVIMENTAÇÃO</v>
          </cell>
        </row>
        <row r="116">
          <cell r="D116" t="str">
            <v>SERVIÇOS AUXILIARES TÉCNICOS</v>
          </cell>
        </row>
        <row r="121">
          <cell r="D121" t="str">
            <v>INSTALAÇÃO DE CANTEIRO, MOBILIZAÇÃO, DESMOBILIZAÇÃO E SINALIZAÇÃO PARA SEGURANÇA NA EXECUÇÃO DA OBRA</v>
          </cell>
        </row>
        <row r="122">
          <cell r="D122" t="str">
            <v>Placa da obra nas dimensões de 3,0 x 6,0m, padrão DER-ES</v>
          </cell>
          <cell r="E122" t="str">
            <v>m²</v>
          </cell>
          <cell r="F122">
            <v>18</v>
          </cell>
        </row>
        <row r="123">
          <cell r="D123" t="str">
            <v>Roçada manual com roçadeira costal e ferramentas manuais inclusive limpeza</v>
          </cell>
          <cell r="E123" t="str">
            <v>m²</v>
          </cell>
          <cell r="F123">
            <v>500</v>
          </cell>
        </row>
        <row r="124">
          <cell r="D124" t="str">
            <v>Pó de pedra, fornecimento e espalhamento </v>
          </cell>
          <cell r="E124" t="str">
            <v>m³</v>
          </cell>
          <cell r="F124">
            <v>100</v>
          </cell>
        </row>
        <row r="125">
          <cell r="D125" t="str">
            <v>Cerca de arame liso 4 fios com mourões cada 2,0 m, esticadores de madeira, a cada 20,0 m, inclusive transporte de mourões e arame liso</v>
          </cell>
          <cell r="E125" t="str">
            <v>m</v>
          </cell>
          <cell r="F125">
            <v>100</v>
          </cell>
        </row>
        <row r="126">
          <cell r="D126" t="str">
            <v>Tapume de chapa de compensado resinado esp. 6mm, 2,20 x 1,10m dispondo de abertura e portão com 2,20m de altura, incl. Pintura</v>
          </cell>
          <cell r="E126" t="str">
            <v>m</v>
          </cell>
          <cell r="F126">
            <v>50</v>
          </cell>
        </row>
        <row r="127">
          <cell r="D127" t="str">
            <v>Rede de luz, incl. Padrão entr. Energia trifás. Cabo ligado até barracões, quadro distrib., disj. E chave de força cons. 20m entre padrão entr. E QDG.</v>
          </cell>
          <cell r="E127" t="str">
            <v>m</v>
          </cell>
          <cell r="F127">
            <v>100</v>
          </cell>
        </row>
        <row r="128">
          <cell r="D128" t="str">
            <v>Rede de esgoto, contendo fossa e filtro, incl. Tubos e conexões de ligação entre caixas, considerando distância de 25m.</v>
          </cell>
          <cell r="E128" t="str">
            <v>m</v>
          </cell>
          <cell r="F128">
            <v>100</v>
          </cell>
        </row>
        <row r="129">
          <cell r="D129" t="str">
            <v>Rede de água c/ padrão de entrada d'água diâm. 3/4" conf. CESAN, incl. Tubos e conexões p/ aliment., distrib., extravas. E limp., cons. O padrão a 25 m.</v>
          </cell>
          <cell r="E129" t="str">
            <v>m</v>
          </cell>
          <cell r="F129">
            <v>100</v>
          </cell>
        </row>
        <row r="130">
          <cell r="D130" t="str">
            <v>Sistema separador de água e óleo</v>
          </cell>
          <cell r="E130" t="str">
            <v>und</v>
          </cell>
          <cell r="F130">
            <v>1</v>
          </cell>
        </row>
        <row r="131">
          <cell r="D131" t="str">
            <v>Reservatório de fibra de vidro de 1000 L, incl. Suporte em madeira de 7 x 12 cm, elevado de 4 m</v>
          </cell>
          <cell r="E131" t="str">
            <v>und</v>
          </cell>
          <cell r="F131">
            <v>3</v>
          </cell>
        </row>
        <row r="132">
          <cell r="D132" t="str">
            <v>Aluguel de container tipo sanitário com 3 vasos sanitários, lavatório, mictório, 5 chuveiros, 2 venezianas e piso especial </v>
          </cell>
          <cell r="E132" t="str">
            <v>mês</v>
          </cell>
          <cell r="F132">
            <v>12</v>
          </cell>
        </row>
        <row r="133">
          <cell r="D133" t="str">
            <v>Aluguel de container tipo vestiário, 2 luminárias, piso especial e janela</v>
          </cell>
          <cell r="E133" t="str">
            <v>mês</v>
          </cell>
          <cell r="F133">
            <v>12</v>
          </cell>
        </row>
        <row r="134">
          <cell r="D134" t="str">
            <v>Aluguel de container tipo cozinha com isolamento térmico e acústico, 2 luminárias, piso especial e janela</v>
          </cell>
          <cell r="E134" t="str">
            <v>mês</v>
          </cell>
          <cell r="F134">
            <v>12</v>
          </cell>
        </row>
        <row r="135">
          <cell r="D135" t="str">
            <v>Aluguel de container tipo refeitório simples, c/ 1 aparelho de ar condicionado, 2 luminárias e 2 janelas de vidro</v>
          </cell>
          <cell r="E135" t="str">
            <v>mês</v>
          </cell>
          <cell r="F135">
            <v>12</v>
          </cell>
        </row>
        <row r="136">
          <cell r="D136" t="str">
            <v>Galpão em peça de mateira 8x8 cm e contravent. De 5x7 cm, cobertura de telhas de fibroc. De 6 mm, incl. Ponto e cabo de alimentação da máquina - (Forma e armadura)</v>
          </cell>
          <cell r="E136" t="str">
            <v>m²</v>
          </cell>
          <cell r="F136">
            <v>10</v>
          </cell>
        </row>
        <row r="137">
          <cell r="D137" t="str">
            <v>Galpão em peça de mateira 8x8 cm e contravent. De 5x7 cm, cobertura de telhas de fibroc. De 6 mm, incl. Ponto e cabo de alimentação da máquina - (Oficina mecânica)</v>
          </cell>
          <cell r="E137" t="str">
            <v>m²</v>
          </cell>
          <cell r="F137">
            <v>10</v>
          </cell>
        </row>
        <row r="138">
          <cell r="D138" t="str">
            <v>Canaleta de concreto retangular com grelha em barra de aço</v>
          </cell>
          <cell r="E138" t="str">
            <v>m</v>
          </cell>
          <cell r="F138">
            <v>15</v>
          </cell>
        </row>
        <row r="139">
          <cell r="D139" t="str">
            <v>Aluguel de container p/ escritório c/ ar condicionado e banheiro, isolam.térmico e acústico, 2 luminárias, janela de vidro, tomada p/ comput. e telef. </v>
          </cell>
          <cell r="E139" t="str">
            <v>mês</v>
          </cell>
          <cell r="F139">
            <v>12</v>
          </cell>
        </row>
        <row r="140">
          <cell r="D140" t="str">
            <v>Barracão com sanitário, em chapa compensada 12 mm e pont. 8x8 cm, piso cimentado e cobertura em telha de fibroc. 6 mm, incl. Ponto de luz e cx. Inspeção - (Guarita)</v>
          </cell>
          <cell r="E140" t="str">
            <v>m²</v>
          </cell>
          <cell r="F140">
            <v>12</v>
          </cell>
        </row>
        <row r="141">
          <cell r="D141" t="str">
            <v>Aluguel de container para almoxarifado/depósito</v>
          </cell>
          <cell r="E141" t="str">
            <v>mês</v>
          </cell>
          <cell r="F141">
            <v>12</v>
          </cell>
        </row>
        <row r="142">
          <cell r="D142" t="str">
            <v>Calçada de concreto fck-&gt;15 MP, camurçado c/ argam. cimento e areia 1:4, lastro de brita e 8 cm de concreto, incl. preparo da caixa e transp. da brita</v>
          </cell>
          <cell r="E142" t="str">
            <v>m²</v>
          </cell>
          <cell r="F142">
            <v>50</v>
          </cell>
        </row>
        <row r="143">
          <cell r="D143" t="str">
            <v>Bacia de contenção para tanques de materiais betuminosos</v>
          </cell>
        </row>
        <row r="144">
          <cell r="D144" t="str">
            <v>Concreto estrutural fck = 20,0 Mpa</v>
          </cell>
          <cell r="E144" t="str">
            <v>m³</v>
          </cell>
          <cell r="F144">
            <v>20</v>
          </cell>
        </row>
        <row r="145">
          <cell r="D145" t="str">
            <v>Forma planas de madeira com 04 (quatro) reaproveitamento, inclusive transporte das madeiras</v>
          </cell>
          <cell r="E145" t="str">
            <v>m²</v>
          </cell>
          <cell r="F145">
            <v>107.28</v>
          </cell>
        </row>
        <row r="146">
          <cell r="D146" t="str">
            <v>Aço CA-50, fornecimento, dobramento e colocação nas formas (preço médio das bitolas)</v>
          </cell>
          <cell r="E146" t="str">
            <v>kg</v>
          </cell>
          <cell r="F146">
            <v>2700</v>
          </cell>
        </row>
        <row r="147">
          <cell r="D147" t="str">
            <v>Mobilização e desmobilização de equipamento com carreta prancha (máximo)</v>
          </cell>
          <cell r="E147" t="str">
            <v>h</v>
          </cell>
          <cell r="F147">
            <v>168</v>
          </cell>
        </row>
        <row r="148">
          <cell r="D148" t="str">
            <v>Mobilização e desmobilização de caminhão carroceria (máximo)</v>
          </cell>
          <cell r="E148" t="str">
            <v>h</v>
          </cell>
          <cell r="F148">
            <v>24</v>
          </cell>
        </row>
        <row r="149">
          <cell r="D149" t="str">
            <v>Mobilização e desmobilização de caminhão basculante (máximo)</v>
          </cell>
          <cell r="E149" t="str">
            <v>h</v>
          </cell>
          <cell r="F149">
            <v>36</v>
          </cell>
        </row>
        <row r="150">
          <cell r="D150" t="str">
            <v>Mobilização e desmobilização de caminhão tanque (6.000 L) (máximo)</v>
          </cell>
          <cell r="E150" t="str">
            <v>h</v>
          </cell>
          <cell r="F150">
            <v>24</v>
          </cell>
        </row>
        <row r="151">
          <cell r="D151" t="str">
            <v>Cavalete de madeira de lei para sinalização, inclusive pintura em esmalte sintético fosco, fundo amarelo e
inscrição "TRECHO EM OBRA" na cor preta, comprimento de 1,50m e altura de 0,80m</v>
          </cell>
          <cell r="E151" t="str">
            <v>ud</v>
          </cell>
          <cell r="F151">
            <v>15</v>
          </cell>
        </row>
        <row r="152">
          <cell r="D152" t="str">
            <v>Cone sinalizador de PVC H = 50cm (com uma reutilização)</v>
          </cell>
          <cell r="E152" t="str">
            <v>ud</v>
          </cell>
          <cell r="F152">
            <v>20</v>
          </cell>
        </row>
        <row r="153">
          <cell r="D153" t="str">
            <v>Gambiarra para sinalização com lâmpadas 60W a cada metro, protegida por envoltório plástico translúcido,
na cor vermelha, incl. bastão de derivação de energia e consumo de energia para gambiarra de até 30m</v>
          </cell>
          <cell r="E153" t="str">
            <v>mês</v>
          </cell>
          <cell r="F153">
            <v>12</v>
          </cell>
        </row>
        <row r="154">
          <cell r="D154" t="str">
            <v>Cercas de isolamento cor laranja, h=1.20m, fixada em pontaletes de madeira e base em concreto a cada
3m (considerando 2 utilizações)</v>
          </cell>
          <cell r="E154" t="str">
            <v>m</v>
          </cell>
          <cell r="F15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1"/>
  <sheetViews>
    <sheetView showZeros="0" tabSelected="1" view="pageBreakPreview" zoomScale="110" zoomScaleNormal="85" zoomScaleSheetLayoutView="110" zoomScalePageLayoutView="0" workbookViewId="0" topLeftCell="A138">
      <selection activeCell="L196" sqref="L196"/>
    </sheetView>
  </sheetViews>
  <sheetFormatPr defaultColWidth="11.421875" defaultRowHeight="12.75"/>
  <cols>
    <col min="1" max="1" width="5.7109375" style="9" customWidth="1"/>
    <col min="2" max="2" width="10.7109375" style="10" customWidth="1"/>
    <col min="3" max="3" width="13.421875" style="0" customWidth="1"/>
    <col min="4" max="4" width="10.7109375" style="0" customWidth="1"/>
    <col min="5" max="5" width="50.57421875" style="0" customWidth="1"/>
    <col min="6" max="6" width="4.28125" style="4" customWidth="1"/>
    <col min="7" max="7" width="9.28125" style="6" customWidth="1"/>
    <col min="8" max="8" width="10.28125" style="6" customWidth="1"/>
    <col min="9" max="9" width="12.421875" style="14" customWidth="1"/>
    <col min="10" max="10" width="9.7109375" style="93" customWidth="1"/>
    <col min="11" max="11" width="13.28125" style="6" customWidth="1"/>
    <col min="12" max="12" width="9.7109375" style="15" customWidth="1"/>
    <col min="13" max="13" width="13.28125" style="15" customWidth="1"/>
    <col min="14" max="14" width="11.421875" style="112" customWidth="1"/>
    <col min="15" max="15" width="13.28125" style="99" customWidth="1"/>
    <col min="16" max="17" width="42.8515625" style="107" customWidth="1"/>
    <col min="18" max="18" width="16.28125" style="0" customWidth="1"/>
    <col min="19" max="19" width="24.00390625" style="0" customWidth="1"/>
    <col min="20" max="20" width="13.00390625" style="0" customWidth="1"/>
  </cols>
  <sheetData>
    <row r="1" spans="1:17" s="5" customFormat="1" ht="19.5" customHeight="1" thickBot="1">
      <c r="A1" s="146" t="s">
        <v>38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12"/>
      <c r="O1" s="18"/>
      <c r="P1" s="104"/>
      <c r="Q1" s="104"/>
    </row>
    <row r="2" spans="1:17" s="5" customFormat="1" ht="15" customHeight="1" thickTop="1">
      <c r="A2" s="19"/>
      <c r="B2" s="20" t="s">
        <v>2</v>
      </c>
      <c r="C2" s="21"/>
      <c r="D2" s="22" t="s">
        <v>104</v>
      </c>
      <c r="E2" s="22"/>
      <c r="F2" s="22"/>
      <c r="G2" s="23"/>
      <c r="H2" s="94" t="s">
        <v>27</v>
      </c>
      <c r="I2" s="65"/>
      <c r="J2" s="23"/>
      <c r="K2" s="23"/>
      <c r="L2" s="66"/>
      <c r="M2" s="135" t="s">
        <v>238</v>
      </c>
      <c r="N2" s="112"/>
      <c r="O2" s="18"/>
      <c r="P2" s="104"/>
      <c r="Q2" s="104"/>
    </row>
    <row r="3" spans="1:17" s="5" customFormat="1" ht="15" customHeight="1" thickBot="1">
      <c r="A3" s="24"/>
      <c r="B3" s="25" t="s">
        <v>3</v>
      </c>
      <c r="C3" s="26"/>
      <c r="D3" s="147" t="s">
        <v>105</v>
      </c>
      <c r="E3" s="148"/>
      <c r="F3" s="148"/>
      <c r="G3" s="149"/>
      <c r="H3" s="95" t="s">
        <v>39</v>
      </c>
      <c r="I3" s="28"/>
      <c r="J3" s="152">
        <v>2294961.5</v>
      </c>
      <c r="K3" s="153"/>
      <c r="L3" s="67"/>
      <c r="M3" s="68"/>
      <c r="N3" s="112"/>
      <c r="O3" s="18"/>
      <c r="P3" s="104"/>
      <c r="Q3" s="104"/>
    </row>
    <row r="4" spans="1:17" s="5" customFormat="1" ht="15" customHeight="1" thickTop="1">
      <c r="A4" s="24"/>
      <c r="B4" s="154" t="s">
        <v>4</v>
      </c>
      <c r="C4" s="26"/>
      <c r="D4" s="109" t="s">
        <v>107</v>
      </c>
      <c r="E4" s="110"/>
      <c r="F4" s="110"/>
      <c r="G4" s="111"/>
      <c r="H4" s="96" t="s">
        <v>5</v>
      </c>
      <c r="I4" s="29"/>
      <c r="J4" s="24"/>
      <c r="K4" s="30"/>
      <c r="L4" s="69"/>
      <c r="M4" s="70"/>
      <c r="N4" s="112"/>
      <c r="O4" s="18"/>
      <c r="P4" s="104"/>
      <c r="Q4" s="104"/>
    </row>
    <row r="5" spans="1:17" s="5" customFormat="1" ht="15" customHeight="1" thickBot="1">
      <c r="A5" s="31"/>
      <c r="B5" s="155"/>
      <c r="C5" s="32"/>
      <c r="D5" s="121" t="s">
        <v>108</v>
      </c>
      <c r="E5" s="33"/>
      <c r="F5" s="33"/>
      <c r="G5" s="71"/>
      <c r="H5" s="95" t="s">
        <v>6</v>
      </c>
      <c r="I5" s="34"/>
      <c r="J5" s="31"/>
      <c r="K5" s="34"/>
      <c r="L5" s="72"/>
      <c r="M5" s="73"/>
      <c r="N5" s="112"/>
      <c r="O5" s="18"/>
      <c r="P5" s="104"/>
      <c r="Q5" s="104"/>
    </row>
    <row r="6" spans="1:17" s="39" customFormat="1" ht="15" customHeight="1" thickTop="1">
      <c r="A6" s="35"/>
      <c r="B6" s="36"/>
      <c r="C6" s="36"/>
      <c r="D6" s="36"/>
      <c r="E6" s="36"/>
      <c r="F6" s="37"/>
      <c r="G6" s="74"/>
      <c r="H6" s="75"/>
      <c r="I6" s="76"/>
      <c r="J6" s="74" t="s">
        <v>28</v>
      </c>
      <c r="K6" s="74"/>
      <c r="L6" s="77"/>
      <c r="M6" s="78"/>
      <c r="N6" s="112"/>
      <c r="O6" s="117"/>
      <c r="P6" s="105"/>
      <c r="Q6" s="105"/>
    </row>
    <row r="7" spans="1:17" s="39" customFormat="1" ht="15" customHeight="1">
      <c r="A7" s="40" t="s">
        <v>7</v>
      </c>
      <c r="B7" s="41"/>
      <c r="C7" s="38" t="s">
        <v>8</v>
      </c>
      <c r="D7" s="41"/>
      <c r="E7" s="41"/>
      <c r="F7" s="42" t="s">
        <v>11</v>
      </c>
      <c r="G7" s="79" t="s">
        <v>29</v>
      </c>
      <c r="H7" s="61" t="s">
        <v>30</v>
      </c>
      <c r="I7" s="80" t="s">
        <v>31</v>
      </c>
      <c r="J7" s="2" t="s">
        <v>32</v>
      </c>
      <c r="K7" s="79" t="s">
        <v>31</v>
      </c>
      <c r="L7" s="16" t="s">
        <v>33</v>
      </c>
      <c r="M7" s="81" t="s">
        <v>31</v>
      </c>
      <c r="N7" s="112"/>
      <c r="O7" s="117"/>
      <c r="P7" s="105"/>
      <c r="Q7" s="105"/>
    </row>
    <row r="8" spans="1:17" s="39" customFormat="1" ht="15" customHeight="1" thickBot="1">
      <c r="A8" s="43"/>
      <c r="B8" s="44"/>
      <c r="C8" s="44"/>
      <c r="D8" s="44"/>
      <c r="E8" s="44"/>
      <c r="F8" s="45"/>
      <c r="G8" s="82"/>
      <c r="H8" s="97" t="s">
        <v>1</v>
      </c>
      <c r="I8" s="84"/>
      <c r="J8" s="85" t="s">
        <v>34</v>
      </c>
      <c r="K8" s="82"/>
      <c r="L8" s="86"/>
      <c r="M8" s="87"/>
      <c r="N8" s="112"/>
      <c r="O8" s="117"/>
      <c r="P8" s="105"/>
      <c r="Q8" s="105"/>
    </row>
    <row r="9" spans="1:19" s="5" customFormat="1" ht="12.75" customHeight="1" thickTop="1">
      <c r="A9" s="133">
        <v>1</v>
      </c>
      <c r="B9" s="143" t="s">
        <v>113</v>
      </c>
      <c r="C9" s="144"/>
      <c r="D9" s="144"/>
      <c r="E9" s="145"/>
      <c r="F9" s="132"/>
      <c r="G9" s="8"/>
      <c r="H9" s="103"/>
      <c r="I9" s="8"/>
      <c r="J9" s="8"/>
      <c r="K9" s="100"/>
      <c r="L9" s="8"/>
      <c r="M9" s="102"/>
      <c r="N9" s="118">
        <f>G9-J9-L9</f>
        <v>0</v>
      </c>
      <c r="O9" s="12">
        <f>N9*H9</f>
        <v>0</v>
      </c>
      <c r="P9" s="122"/>
      <c r="Q9" s="122"/>
      <c r="S9" s="124"/>
    </row>
    <row r="10" spans="1:19" s="5" customFormat="1" ht="12.75" customHeight="1">
      <c r="A10" s="116" t="s">
        <v>112</v>
      </c>
      <c r="B10" s="137" t="s">
        <v>114</v>
      </c>
      <c r="C10" s="138"/>
      <c r="D10" s="138"/>
      <c r="E10" s="139"/>
      <c r="F10" s="134" t="s">
        <v>0</v>
      </c>
      <c r="G10" s="8">
        <v>12</v>
      </c>
      <c r="H10" s="103">
        <v>12072.8</v>
      </c>
      <c r="I10" s="8">
        <f>G10*H10</f>
        <v>144873.59999999998</v>
      </c>
      <c r="J10" s="8">
        <v>3</v>
      </c>
      <c r="K10" s="100">
        <v>36218.399999999994</v>
      </c>
      <c r="L10" s="8">
        <v>2</v>
      </c>
      <c r="M10" s="102">
        <f>L10*H10</f>
        <v>24145.6</v>
      </c>
      <c r="N10" s="118">
        <f>G10-J10-L10</f>
        <v>7</v>
      </c>
      <c r="O10" s="12">
        <f>N10*H10</f>
        <v>84509.59999999999</v>
      </c>
      <c r="P10" s="122"/>
      <c r="Q10" s="122"/>
      <c r="S10" s="124"/>
    </row>
    <row r="11" spans="1:19" s="5" customFormat="1" ht="12.75" customHeight="1">
      <c r="A11" s="133">
        <v>2</v>
      </c>
      <c r="B11" s="143" t="s">
        <v>49</v>
      </c>
      <c r="C11" s="144"/>
      <c r="D11" s="144"/>
      <c r="E11" s="145"/>
      <c r="F11" s="132"/>
      <c r="G11" s="8"/>
      <c r="H11" s="103"/>
      <c r="I11" s="8">
        <f aca="true" t="shared" si="0" ref="I11:I33">G11*H11</f>
        <v>0</v>
      </c>
      <c r="J11" s="8"/>
      <c r="K11" s="100"/>
      <c r="L11" s="8"/>
      <c r="M11" s="102"/>
      <c r="N11" s="118">
        <f aca="true" t="shared" si="1" ref="N11:N64">G11-J11-L11</f>
        <v>0</v>
      </c>
      <c r="O11" s="12">
        <f aca="true" t="shared" si="2" ref="O11:O64">N11*H11</f>
        <v>0</v>
      </c>
      <c r="P11" s="122"/>
      <c r="Q11" s="122"/>
      <c r="S11" s="124"/>
    </row>
    <row r="12" spans="1:19" s="5" customFormat="1" ht="12.75" customHeight="1">
      <c r="A12" s="116" t="s">
        <v>12</v>
      </c>
      <c r="B12" s="137" t="s">
        <v>109</v>
      </c>
      <c r="C12" s="138"/>
      <c r="D12" s="138"/>
      <c r="E12" s="139"/>
      <c r="F12" s="132" t="s">
        <v>51</v>
      </c>
      <c r="G12" s="8">
        <v>2214.63</v>
      </c>
      <c r="H12" s="103">
        <v>1.7999981938292173</v>
      </c>
      <c r="I12" s="8">
        <f t="shared" si="0"/>
        <v>3986.33</v>
      </c>
      <c r="J12" s="8"/>
      <c r="K12" s="100">
        <v>0</v>
      </c>
      <c r="L12" s="8"/>
      <c r="M12" s="102">
        <f>L12*H12</f>
        <v>0</v>
      </c>
      <c r="N12" s="118">
        <f t="shared" si="1"/>
        <v>2214.63</v>
      </c>
      <c r="O12" s="12">
        <f t="shared" si="2"/>
        <v>3986.33</v>
      </c>
      <c r="P12" s="122"/>
      <c r="Q12" s="122"/>
      <c r="S12" s="124"/>
    </row>
    <row r="13" spans="1:19" s="98" customFormat="1" ht="12.75" customHeight="1">
      <c r="A13" s="116" t="s">
        <v>13</v>
      </c>
      <c r="B13" s="156" t="s">
        <v>111</v>
      </c>
      <c r="C13" s="157"/>
      <c r="D13" s="157"/>
      <c r="E13" s="158"/>
      <c r="F13" s="132" t="s">
        <v>52</v>
      </c>
      <c r="G13" s="8">
        <v>4030.6266</v>
      </c>
      <c r="H13" s="103">
        <v>1.119999555404115</v>
      </c>
      <c r="I13" s="8">
        <f t="shared" si="0"/>
        <v>4514.3</v>
      </c>
      <c r="J13" s="8"/>
      <c r="K13" s="100">
        <v>0</v>
      </c>
      <c r="L13" s="8"/>
      <c r="M13" s="102">
        <f aca="true" t="shared" si="3" ref="M13:M29">L13*H13</f>
        <v>0</v>
      </c>
      <c r="N13" s="118">
        <f t="shared" si="1"/>
        <v>4030.6266</v>
      </c>
      <c r="O13" s="12">
        <f t="shared" si="2"/>
        <v>4514.3</v>
      </c>
      <c r="P13" s="123"/>
      <c r="Q13" s="122"/>
      <c r="R13" s="5"/>
      <c r="S13" s="124"/>
    </row>
    <row r="14" spans="1:19" s="5" customFormat="1" ht="12.75" customHeight="1">
      <c r="A14" s="116" t="s">
        <v>14</v>
      </c>
      <c r="B14" s="137" t="s">
        <v>110</v>
      </c>
      <c r="C14" s="138"/>
      <c r="D14" s="138"/>
      <c r="E14" s="139"/>
      <c r="F14" s="132" t="s">
        <v>51</v>
      </c>
      <c r="G14" s="8">
        <v>455.81</v>
      </c>
      <c r="H14" s="103">
        <v>2.2499945152585505</v>
      </c>
      <c r="I14" s="8">
        <f t="shared" si="0"/>
        <v>1025.57</v>
      </c>
      <c r="J14" s="8"/>
      <c r="K14" s="100">
        <v>0</v>
      </c>
      <c r="L14" s="8"/>
      <c r="M14" s="102">
        <f t="shared" si="3"/>
        <v>0</v>
      </c>
      <c r="N14" s="118">
        <f t="shared" si="1"/>
        <v>455.81</v>
      </c>
      <c r="O14" s="12">
        <f t="shared" si="2"/>
        <v>1025.57</v>
      </c>
      <c r="P14" s="122"/>
      <c r="Q14" s="122"/>
      <c r="S14" s="124"/>
    </row>
    <row r="15" spans="1:19" s="5" customFormat="1" ht="12.75" customHeight="1">
      <c r="A15" s="133">
        <v>3</v>
      </c>
      <c r="B15" s="143" t="str">
        <f>'[1]ORÇAMENTO'!$D$19</f>
        <v>DRENAGEM E OBRAS DE ARTE CORRENTES</v>
      </c>
      <c r="C15" s="144"/>
      <c r="D15" s="144"/>
      <c r="E15" s="145"/>
      <c r="F15" s="132"/>
      <c r="G15" s="8"/>
      <c r="H15" s="103"/>
      <c r="I15" s="8">
        <f t="shared" si="0"/>
        <v>0</v>
      </c>
      <c r="J15" s="8"/>
      <c r="K15" s="100">
        <v>0</v>
      </c>
      <c r="L15" s="8"/>
      <c r="M15" s="102">
        <f t="shared" si="3"/>
        <v>0</v>
      </c>
      <c r="N15" s="118">
        <f t="shared" si="1"/>
        <v>0</v>
      </c>
      <c r="O15" s="12">
        <f t="shared" si="2"/>
        <v>0</v>
      </c>
      <c r="P15" s="122"/>
      <c r="Q15" s="122"/>
      <c r="S15" s="124"/>
    </row>
    <row r="16" spans="1:19" s="5" customFormat="1" ht="12.75" customHeight="1">
      <c r="A16" s="116" t="s">
        <v>15</v>
      </c>
      <c r="B16" s="137" t="s">
        <v>115</v>
      </c>
      <c r="C16" s="138"/>
      <c r="D16" s="138"/>
      <c r="E16" s="139"/>
      <c r="F16" s="132" t="s">
        <v>51</v>
      </c>
      <c r="G16" s="8">
        <v>415.2</v>
      </c>
      <c r="H16" s="103">
        <v>6.909995183044316</v>
      </c>
      <c r="I16" s="8">
        <f t="shared" si="0"/>
        <v>2869.0299999999997</v>
      </c>
      <c r="J16" s="8"/>
      <c r="K16" s="100">
        <v>0</v>
      </c>
      <c r="L16" s="8">
        <v>207.6</v>
      </c>
      <c r="M16" s="102">
        <f t="shared" si="3"/>
        <v>1434.5149999999999</v>
      </c>
      <c r="N16" s="118">
        <f t="shared" si="1"/>
        <v>207.6</v>
      </c>
      <c r="O16" s="12">
        <f t="shared" si="2"/>
        <v>1434.5149999999999</v>
      </c>
      <c r="P16" s="122"/>
      <c r="Q16" s="122"/>
      <c r="S16" s="124"/>
    </row>
    <row r="17" spans="1:19" s="5" customFormat="1" ht="12.75" customHeight="1">
      <c r="A17" s="116" t="s">
        <v>16</v>
      </c>
      <c r="B17" s="137" t="s">
        <v>106</v>
      </c>
      <c r="C17" s="138"/>
      <c r="D17" s="138"/>
      <c r="E17" s="139"/>
      <c r="F17" s="132" t="s">
        <v>10</v>
      </c>
      <c r="G17" s="8">
        <v>3106</v>
      </c>
      <c r="H17" s="103">
        <v>31.25</v>
      </c>
      <c r="I17" s="8">
        <f t="shared" si="0"/>
        <v>97062.5</v>
      </c>
      <c r="J17" s="8"/>
      <c r="K17" s="100">
        <v>0</v>
      </c>
      <c r="L17" s="8"/>
      <c r="M17" s="102">
        <f t="shared" si="3"/>
        <v>0</v>
      </c>
      <c r="N17" s="118">
        <f t="shared" si="1"/>
        <v>3106</v>
      </c>
      <c r="O17" s="12">
        <f t="shared" si="2"/>
        <v>97062.5</v>
      </c>
      <c r="P17" s="122"/>
      <c r="Q17" s="122"/>
      <c r="S17" s="124"/>
    </row>
    <row r="18" spans="1:19" s="5" customFormat="1" ht="12.75" customHeight="1">
      <c r="A18" s="116" t="s">
        <v>53</v>
      </c>
      <c r="B18" s="137" t="s">
        <v>116</v>
      </c>
      <c r="C18" s="138"/>
      <c r="D18" s="138"/>
      <c r="E18" s="139"/>
      <c r="F18" s="132" t="s">
        <v>10</v>
      </c>
      <c r="G18" s="8">
        <v>10</v>
      </c>
      <c r="H18" s="103">
        <v>333.84</v>
      </c>
      <c r="I18" s="8">
        <f t="shared" si="0"/>
        <v>3338.3999999999996</v>
      </c>
      <c r="J18" s="8"/>
      <c r="K18" s="100">
        <v>0</v>
      </c>
      <c r="L18" s="8"/>
      <c r="M18" s="102">
        <f t="shared" si="3"/>
        <v>0</v>
      </c>
      <c r="N18" s="118">
        <f t="shared" si="1"/>
        <v>10</v>
      </c>
      <c r="O18" s="12">
        <f t="shared" si="2"/>
        <v>3338.3999999999996</v>
      </c>
      <c r="P18" s="122"/>
      <c r="Q18" s="122"/>
      <c r="S18" s="124"/>
    </row>
    <row r="19" spans="1:19" s="5" customFormat="1" ht="12.75" customHeight="1">
      <c r="A19" s="116" t="s">
        <v>54</v>
      </c>
      <c r="B19" s="137" t="s">
        <v>117</v>
      </c>
      <c r="C19" s="138"/>
      <c r="D19" s="138"/>
      <c r="E19" s="139"/>
      <c r="F19" s="132" t="s">
        <v>60</v>
      </c>
      <c r="G19" s="8">
        <v>3</v>
      </c>
      <c r="H19" s="103">
        <v>620.01</v>
      </c>
      <c r="I19" s="8">
        <f t="shared" si="0"/>
        <v>1860.03</v>
      </c>
      <c r="J19" s="8">
        <v>1</v>
      </c>
      <c r="K19" s="100">
        <v>620.01</v>
      </c>
      <c r="L19" s="8">
        <v>2</v>
      </c>
      <c r="M19" s="102">
        <f t="shared" si="3"/>
        <v>1240.02</v>
      </c>
      <c r="N19" s="118">
        <f t="shared" si="1"/>
        <v>0</v>
      </c>
      <c r="O19" s="12">
        <f t="shared" si="2"/>
        <v>0</v>
      </c>
      <c r="P19" s="122"/>
      <c r="Q19" s="122"/>
      <c r="S19" s="124"/>
    </row>
    <row r="20" spans="1:19" s="5" customFormat="1" ht="12.75" customHeight="1">
      <c r="A20" s="116" t="s">
        <v>55</v>
      </c>
      <c r="B20" s="137" t="s">
        <v>118</v>
      </c>
      <c r="C20" s="138"/>
      <c r="D20" s="138"/>
      <c r="E20" s="139"/>
      <c r="F20" s="132" t="s">
        <v>60</v>
      </c>
      <c r="G20" s="8">
        <v>6</v>
      </c>
      <c r="H20" s="103">
        <v>1576.73</v>
      </c>
      <c r="I20" s="8">
        <f t="shared" si="0"/>
        <v>9460.380000000001</v>
      </c>
      <c r="J20" s="8"/>
      <c r="K20" s="100">
        <v>0</v>
      </c>
      <c r="L20" s="8">
        <v>1</v>
      </c>
      <c r="M20" s="102">
        <f t="shared" si="3"/>
        <v>1576.73</v>
      </c>
      <c r="N20" s="118">
        <f t="shared" si="1"/>
        <v>5</v>
      </c>
      <c r="O20" s="12">
        <f t="shared" si="2"/>
        <v>7883.65</v>
      </c>
      <c r="P20" s="122"/>
      <c r="Q20" s="122"/>
      <c r="S20" s="124"/>
    </row>
    <row r="21" spans="1:19" s="5" customFormat="1" ht="12.75" customHeight="1">
      <c r="A21" s="116" t="s">
        <v>132</v>
      </c>
      <c r="B21" s="137" t="s">
        <v>119</v>
      </c>
      <c r="C21" s="138"/>
      <c r="D21" s="138"/>
      <c r="E21" s="139"/>
      <c r="F21" s="132" t="s">
        <v>10</v>
      </c>
      <c r="G21" s="8">
        <v>87</v>
      </c>
      <c r="H21" s="103">
        <v>100.48</v>
      </c>
      <c r="I21" s="8">
        <f t="shared" si="0"/>
        <v>8741.76</v>
      </c>
      <c r="J21" s="8"/>
      <c r="K21" s="100">
        <v>0</v>
      </c>
      <c r="L21" s="8"/>
      <c r="M21" s="102">
        <f t="shared" si="3"/>
        <v>0</v>
      </c>
      <c r="N21" s="118">
        <f t="shared" si="1"/>
        <v>87</v>
      </c>
      <c r="O21" s="12">
        <f t="shared" si="2"/>
        <v>8741.76</v>
      </c>
      <c r="P21" s="122"/>
      <c r="Q21" s="122"/>
      <c r="S21" s="124"/>
    </row>
    <row r="22" spans="1:19" s="5" customFormat="1" ht="12.75" customHeight="1">
      <c r="A22" s="116" t="s">
        <v>133</v>
      </c>
      <c r="B22" s="137" t="s">
        <v>120</v>
      </c>
      <c r="C22" s="138"/>
      <c r="D22" s="138"/>
      <c r="E22" s="139"/>
      <c r="F22" s="132" t="s">
        <v>10</v>
      </c>
      <c r="G22" s="8">
        <v>536</v>
      </c>
      <c r="H22" s="103">
        <v>144.61</v>
      </c>
      <c r="I22" s="8">
        <f t="shared" si="0"/>
        <v>77510.96</v>
      </c>
      <c r="J22" s="8">
        <v>270</v>
      </c>
      <c r="K22" s="100">
        <v>39044.700000000004</v>
      </c>
      <c r="L22" s="8">
        <v>160</v>
      </c>
      <c r="M22" s="102">
        <f t="shared" si="3"/>
        <v>23137.600000000002</v>
      </c>
      <c r="N22" s="118">
        <f t="shared" si="1"/>
        <v>106</v>
      </c>
      <c r="O22" s="12">
        <f t="shared" si="2"/>
        <v>15328.660000000002</v>
      </c>
      <c r="P22" s="122"/>
      <c r="Q22" s="122"/>
      <c r="S22" s="124"/>
    </row>
    <row r="23" spans="1:19" s="5" customFormat="1" ht="12.75" customHeight="1">
      <c r="A23" s="116" t="s">
        <v>134</v>
      </c>
      <c r="B23" s="137" t="s">
        <v>121</v>
      </c>
      <c r="C23" s="138"/>
      <c r="D23" s="138"/>
      <c r="E23" s="139"/>
      <c r="F23" s="132" t="s">
        <v>10</v>
      </c>
      <c r="G23" s="8">
        <v>173</v>
      </c>
      <c r="H23" s="103">
        <v>449.14</v>
      </c>
      <c r="I23" s="8">
        <f t="shared" si="0"/>
        <v>77701.22</v>
      </c>
      <c r="J23" s="8">
        <v>50</v>
      </c>
      <c r="K23" s="100">
        <v>22457</v>
      </c>
      <c r="L23" s="8">
        <v>123</v>
      </c>
      <c r="M23" s="102">
        <f t="shared" si="3"/>
        <v>55244.22</v>
      </c>
      <c r="N23" s="118">
        <f t="shared" si="1"/>
        <v>0</v>
      </c>
      <c r="O23" s="12">
        <f t="shared" si="2"/>
        <v>0</v>
      </c>
      <c r="P23" s="122"/>
      <c r="Q23" s="122"/>
      <c r="S23" s="124"/>
    </row>
    <row r="24" spans="1:19" s="5" customFormat="1" ht="12.75" customHeight="1">
      <c r="A24" s="116" t="s">
        <v>135</v>
      </c>
      <c r="B24" s="137" t="s">
        <v>122</v>
      </c>
      <c r="C24" s="138"/>
      <c r="D24" s="138"/>
      <c r="E24" s="139"/>
      <c r="F24" s="132" t="s">
        <v>10</v>
      </c>
      <c r="G24" s="8">
        <v>536</v>
      </c>
      <c r="H24" s="103">
        <v>83.3</v>
      </c>
      <c r="I24" s="8">
        <f t="shared" si="0"/>
        <v>44648.799999999996</v>
      </c>
      <c r="J24" s="8">
        <v>270</v>
      </c>
      <c r="K24" s="100">
        <v>22491</v>
      </c>
      <c r="L24" s="8">
        <v>160</v>
      </c>
      <c r="M24" s="102">
        <f t="shared" si="3"/>
        <v>13328</v>
      </c>
      <c r="N24" s="118">
        <f t="shared" si="1"/>
        <v>106</v>
      </c>
      <c r="O24" s="12">
        <f t="shared" si="2"/>
        <v>8829.8</v>
      </c>
      <c r="P24" s="122"/>
      <c r="Q24" s="122"/>
      <c r="S24" s="124"/>
    </row>
    <row r="25" spans="1:19" s="5" customFormat="1" ht="12.75" customHeight="1">
      <c r="A25" s="116" t="s">
        <v>136</v>
      </c>
      <c r="B25" s="137" t="s">
        <v>123</v>
      </c>
      <c r="C25" s="138"/>
      <c r="D25" s="138"/>
      <c r="E25" s="139"/>
      <c r="F25" s="132" t="s">
        <v>10</v>
      </c>
      <c r="G25" s="8">
        <v>173</v>
      </c>
      <c r="H25" s="103">
        <v>315.72</v>
      </c>
      <c r="I25" s="8">
        <f t="shared" si="0"/>
        <v>54619.560000000005</v>
      </c>
      <c r="J25" s="8">
        <v>50</v>
      </c>
      <c r="K25" s="100">
        <v>15786.000000000002</v>
      </c>
      <c r="L25" s="8">
        <v>123</v>
      </c>
      <c r="M25" s="102">
        <f t="shared" si="3"/>
        <v>38833.560000000005</v>
      </c>
      <c r="N25" s="118">
        <f t="shared" si="1"/>
        <v>0</v>
      </c>
      <c r="O25" s="12">
        <f t="shared" si="2"/>
        <v>0</v>
      </c>
      <c r="P25" s="122"/>
      <c r="Q25" s="122"/>
      <c r="S25" s="124"/>
    </row>
    <row r="26" spans="1:19" s="5" customFormat="1" ht="12.75" customHeight="1">
      <c r="A26" s="116" t="s">
        <v>137</v>
      </c>
      <c r="B26" s="137" t="s">
        <v>124</v>
      </c>
      <c r="C26" s="138"/>
      <c r="D26" s="138"/>
      <c r="E26" s="139"/>
      <c r="F26" s="132" t="s">
        <v>60</v>
      </c>
      <c r="G26" s="8">
        <v>3</v>
      </c>
      <c r="H26" s="103">
        <v>1403.29</v>
      </c>
      <c r="I26" s="8">
        <f t="shared" si="0"/>
        <v>4209.87</v>
      </c>
      <c r="J26" s="8"/>
      <c r="K26" s="100">
        <v>0</v>
      </c>
      <c r="L26" s="8"/>
      <c r="M26" s="102">
        <f t="shared" si="3"/>
        <v>0</v>
      </c>
      <c r="N26" s="118">
        <f t="shared" si="1"/>
        <v>3</v>
      </c>
      <c r="O26" s="12">
        <f t="shared" si="2"/>
        <v>4209.87</v>
      </c>
      <c r="P26" s="122"/>
      <c r="Q26" s="122"/>
      <c r="S26" s="124"/>
    </row>
    <row r="27" spans="1:19" s="5" customFormat="1" ht="12.75" customHeight="1">
      <c r="A27" s="116" t="s">
        <v>138</v>
      </c>
      <c r="B27" s="137" t="s">
        <v>125</v>
      </c>
      <c r="C27" s="138"/>
      <c r="D27" s="138"/>
      <c r="E27" s="139"/>
      <c r="F27" s="132" t="s">
        <v>60</v>
      </c>
      <c r="G27" s="8">
        <v>8</v>
      </c>
      <c r="H27" s="103">
        <v>694.17</v>
      </c>
      <c r="I27" s="8">
        <f t="shared" si="0"/>
        <v>5553.36</v>
      </c>
      <c r="J27" s="8"/>
      <c r="K27" s="100">
        <v>0</v>
      </c>
      <c r="L27" s="8"/>
      <c r="M27" s="102">
        <f t="shared" si="3"/>
        <v>0</v>
      </c>
      <c r="N27" s="118">
        <f t="shared" si="1"/>
        <v>8</v>
      </c>
      <c r="O27" s="12">
        <f t="shared" si="2"/>
        <v>5553.36</v>
      </c>
      <c r="P27" s="122"/>
      <c r="Q27" s="122"/>
      <c r="S27" s="124"/>
    </row>
    <row r="28" spans="1:19" s="5" customFormat="1" ht="12.75" customHeight="1">
      <c r="A28" s="116" t="s">
        <v>139</v>
      </c>
      <c r="B28" s="137" t="s">
        <v>126</v>
      </c>
      <c r="C28" s="138"/>
      <c r="D28" s="138"/>
      <c r="E28" s="139"/>
      <c r="F28" s="132" t="s">
        <v>60</v>
      </c>
      <c r="G28" s="8">
        <v>11</v>
      </c>
      <c r="H28" s="103">
        <v>1436.81</v>
      </c>
      <c r="I28" s="8">
        <f t="shared" si="0"/>
        <v>15804.91</v>
      </c>
      <c r="J28" s="8">
        <v>5</v>
      </c>
      <c r="K28" s="100">
        <v>7184.049999999999</v>
      </c>
      <c r="L28" s="8">
        <v>6</v>
      </c>
      <c r="M28" s="102">
        <f t="shared" si="3"/>
        <v>8620.86</v>
      </c>
      <c r="N28" s="118">
        <f t="shared" si="1"/>
        <v>0</v>
      </c>
      <c r="O28" s="12">
        <f t="shared" si="2"/>
        <v>0</v>
      </c>
      <c r="P28" s="122"/>
      <c r="Q28" s="122"/>
      <c r="S28" s="124"/>
    </row>
    <row r="29" spans="1:19" s="5" customFormat="1" ht="12.75" customHeight="1">
      <c r="A29" s="116" t="s">
        <v>140</v>
      </c>
      <c r="B29" s="137" t="s">
        <v>127</v>
      </c>
      <c r="C29" s="138"/>
      <c r="D29" s="138"/>
      <c r="E29" s="139"/>
      <c r="F29" s="132" t="s">
        <v>60</v>
      </c>
      <c r="G29" s="8">
        <v>7</v>
      </c>
      <c r="H29" s="103">
        <v>1895.7</v>
      </c>
      <c r="I29" s="8">
        <f t="shared" si="0"/>
        <v>13269.9</v>
      </c>
      <c r="J29" s="8"/>
      <c r="K29" s="100"/>
      <c r="L29" s="8">
        <v>7</v>
      </c>
      <c r="M29" s="102">
        <f t="shared" si="3"/>
        <v>13269.9</v>
      </c>
      <c r="N29" s="118">
        <f t="shared" si="1"/>
        <v>0</v>
      </c>
      <c r="O29" s="12">
        <f t="shared" si="2"/>
        <v>0</v>
      </c>
      <c r="P29" s="122"/>
      <c r="Q29" s="122"/>
      <c r="S29" s="124"/>
    </row>
    <row r="30" spans="1:19" s="5" customFormat="1" ht="12.75" customHeight="1">
      <c r="A30" s="116" t="s">
        <v>141</v>
      </c>
      <c r="B30" s="137" t="s">
        <v>128</v>
      </c>
      <c r="C30" s="138"/>
      <c r="D30" s="138"/>
      <c r="E30" s="139"/>
      <c r="F30" s="132" t="s">
        <v>60</v>
      </c>
      <c r="G30" s="8">
        <v>2</v>
      </c>
      <c r="H30" s="103">
        <v>760.27</v>
      </c>
      <c r="I30" s="8">
        <f t="shared" si="0"/>
        <v>1520.54</v>
      </c>
      <c r="J30" s="8"/>
      <c r="K30" s="100"/>
      <c r="L30" s="8"/>
      <c r="M30" s="102"/>
      <c r="N30" s="118">
        <f t="shared" si="1"/>
        <v>2</v>
      </c>
      <c r="O30" s="12">
        <f t="shared" si="2"/>
        <v>1520.54</v>
      </c>
      <c r="P30" s="122"/>
      <c r="Q30" s="122"/>
      <c r="S30" s="124"/>
    </row>
    <row r="31" spans="1:19" s="5" customFormat="1" ht="12.75" customHeight="1">
      <c r="A31" s="116" t="s">
        <v>142</v>
      </c>
      <c r="B31" s="137" t="s">
        <v>129</v>
      </c>
      <c r="C31" s="138"/>
      <c r="D31" s="138"/>
      <c r="E31" s="139"/>
      <c r="F31" s="132" t="s">
        <v>10</v>
      </c>
      <c r="G31" s="8">
        <v>100</v>
      </c>
      <c r="H31" s="103">
        <v>13.72</v>
      </c>
      <c r="I31" s="8">
        <f t="shared" si="0"/>
        <v>1372</v>
      </c>
      <c r="J31" s="8"/>
      <c r="K31" s="100"/>
      <c r="L31" s="8"/>
      <c r="M31" s="102"/>
      <c r="N31" s="118">
        <f t="shared" si="1"/>
        <v>100</v>
      </c>
      <c r="O31" s="12">
        <f t="shared" si="2"/>
        <v>1372</v>
      </c>
      <c r="P31" s="122"/>
      <c r="Q31" s="122"/>
      <c r="S31" s="124"/>
    </row>
    <row r="32" spans="1:19" s="5" customFormat="1" ht="12.75" customHeight="1">
      <c r="A32" s="116" t="s">
        <v>143</v>
      </c>
      <c r="B32" s="137" t="s">
        <v>130</v>
      </c>
      <c r="C32" s="138"/>
      <c r="D32" s="138"/>
      <c r="E32" s="139"/>
      <c r="F32" s="132" t="s">
        <v>60</v>
      </c>
      <c r="G32" s="8">
        <v>16</v>
      </c>
      <c r="H32" s="103">
        <v>51.11</v>
      </c>
      <c r="I32" s="8">
        <f t="shared" si="0"/>
        <v>817.76</v>
      </c>
      <c r="J32" s="8"/>
      <c r="K32" s="100"/>
      <c r="L32" s="8"/>
      <c r="M32" s="102"/>
      <c r="N32" s="118">
        <f t="shared" si="1"/>
        <v>16</v>
      </c>
      <c r="O32" s="12">
        <f t="shared" si="2"/>
        <v>817.76</v>
      </c>
      <c r="P32" s="122"/>
      <c r="Q32" s="122"/>
      <c r="S32" s="124"/>
    </row>
    <row r="33" spans="1:19" s="5" customFormat="1" ht="12.75" customHeight="1" thickBot="1">
      <c r="A33" s="116" t="s">
        <v>144</v>
      </c>
      <c r="B33" s="137" t="s">
        <v>131</v>
      </c>
      <c r="C33" s="138"/>
      <c r="D33" s="138"/>
      <c r="E33" s="139"/>
      <c r="F33" s="132" t="s">
        <v>60</v>
      </c>
      <c r="G33" s="8">
        <v>16</v>
      </c>
      <c r="H33" s="103">
        <v>152.43</v>
      </c>
      <c r="I33" s="8">
        <f t="shared" si="0"/>
        <v>2438.88</v>
      </c>
      <c r="J33" s="8"/>
      <c r="K33" s="100"/>
      <c r="L33" s="8"/>
      <c r="M33" s="102"/>
      <c r="N33" s="118">
        <f t="shared" si="1"/>
        <v>16</v>
      </c>
      <c r="O33" s="12">
        <f t="shared" si="2"/>
        <v>2438.88</v>
      </c>
      <c r="P33" s="122"/>
      <c r="Q33" s="122"/>
      <c r="S33" s="124"/>
    </row>
    <row r="34" spans="1:19" s="3" customFormat="1" ht="26.25" customHeight="1" thickBot="1" thickTop="1">
      <c r="A34" s="46"/>
      <c r="B34" s="47"/>
      <c r="C34" s="47"/>
      <c r="D34" s="47"/>
      <c r="E34" s="47"/>
      <c r="F34" s="47"/>
      <c r="G34" s="47"/>
      <c r="H34" s="62"/>
      <c r="I34" s="49"/>
      <c r="J34" s="47" t="s">
        <v>35</v>
      </c>
      <c r="K34" s="48"/>
      <c r="L34" s="88"/>
      <c r="M34" s="89">
        <f>SUM(M9:M33)</f>
        <v>180831.00499999998</v>
      </c>
      <c r="N34" s="118"/>
      <c r="O34" s="12"/>
      <c r="P34" s="106"/>
      <c r="Q34" s="122"/>
      <c r="R34" s="5"/>
      <c r="S34" s="124"/>
    </row>
    <row r="35" spans="1:19" s="3" customFormat="1" ht="26.25" customHeight="1" thickTop="1">
      <c r="A35" s="50" t="s">
        <v>9</v>
      </c>
      <c r="B35" s="51"/>
      <c r="C35" s="52"/>
      <c r="D35" s="53" t="s">
        <v>243</v>
      </c>
      <c r="E35" s="54"/>
      <c r="F35" s="54"/>
      <c r="G35" s="54"/>
      <c r="H35" s="63"/>
      <c r="I35" s="55" t="s">
        <v>36</v>
      </c>
      <c r="J35" s="51"/>
      <c r="K35" s="51"/>
      <c r="L35" s="15"/>
      <c r="M35" s="90"/>
      <c r="N35" s="118"/>
      <c r="O35" s="12"/>
      <c r="P35" s="106"/>
      <c r="Q35" s="122"/>
      <c r="R35" s="5"/>
      <c r="S35" s="124"/>
    </row>
    <row r="36" spans="1:19" s="3" customFormat="1" ht="26.25" customHeight="1" thickBot="1">
      <c r="A36" s="56" t="s">
        <v>37</v>
      </c>
      <c r="B36" s="57"/>
      <c r="C36" s="58"/>
      <c r="D36" s="59"/>
      <c r="E36" s="59"/>
      <c r="F36" s="59"/>
      <c r="G36" s="59"/>
      <c r="H36" s="64"/>
      <c r="I36" s="60"/>
      <c r="J36" s="1"/>
      <c r="K36" s="1"/>
      <c r="L36" s="91"/>
      <c r="M36" s="92"/>
      <c r="N36" s="118"/>
      <c r="O36" s="12"/>
      <c r="P36" s="106"/>
      <c r="Q36" s="122"/>
      <c r="R36" s="5"/>
      <c r="S36" s="124"/>
    </row>
    <row r="37" spans="1:19" s="5" customFormat="1" ht="24" customHeight="1" thickBot="1" thickTop="1">
      <c r="A37" s="146" t="s">
        <v>38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18"/>
      <c r="O37" s="12"/>
      <c r="P37" s="104"/>
      <c r="Q37" s="122"/>
      <c r="S37" s="124"/>
    </row>
    <row r="38" spans="1:19" s="5" customFormat="1" ht="15" customHeight="1" thickTop="1">
      <c r="A38" s="19"/>
      <c r="B38" s="20" t="s">
        <v>2</v>
      </c>
      <c r="C38" s="21"/>
      <c r="D38" s="22" t="str">
        <f>D2</f>
        <v>OBRA/SERVIÇO: OBRAS DE INFRAESTRUTURA E SANEAMENTO BÁSICO                   </v>
      </c>
      <c r="E38" s="22"/>
      <c r="F38" s="22"/>
      <c r="G38" s="23"/>
      <c r="H38" s="94" t="s">
        <v>27</v>
      </c>
      <c r="I38" s="65"/>
      <c r="J38" s="23"/>
      <c r="K38" s="23"/>
      <c r="L38" s="66"/>
      <c r="M38" s="135" t="s">
        <v>239</v>
      </c>
      <c r="N38" s="118"/>
      <c r="O38" s="12"/>
      <c r="P38" s="104"/>
      <c r="Q38" s="122"/>
      <c r="S38" s="124"/>
    </row>
    <row r="39" spans="1:19" s="5" customFormat="1" ht="15" customHeight="1" thickBot="1">
      <c r="A39" s="24"/>
      <c r="B39" s="25" t="s">
        <v>3</v>
      </c>
      <c r="C39" s="26"/>
      <c r="D39" s="147" t="str">
        <f>D3</f>
        <v>(PAVIMENTAÇÃO, DRENAGEM E REDE DE ESGOTAMENTO SANITÁRIO)</v>
      </c>
      <c r="E39" s="148"/>
      <c r="F39" s="148"/>
      <c r="G39" s="149"/>
      <c r="H39" s="95" t="s">
        <v>39</v>
      </c>
      <c r="I39" s="28"/>
      <c r="J39" s="150">
        <f>J3</f>
        <v>2294961.5</v>
      </c>
      <c r="K39" s="151"/>
      <c r="L39" s="67"/>
      <c r="M39" s="68"/>
      <c r="N39" s="118"/>
      <c r="O39" s="12"/>
      <c r="P39" s="104"/>
      <c r="Q39" s="122"/>
      <c r="S39" s="124"/>
    </row>
    <row r="40" spans="1:19" s="5" customFormat="1" ht="15" customHeight="1" thickTop="1">
      <c r="A40" s="24"/>
      <c r="B40" s="154" t="s">
        <v>4</v>
      </c>
      <c r="C40" s="26"/>
      <c r="D40" s="109" t="str">
        <f>D4</f>
        <v>LOCAL: LOCALIDADE DE SANTA LÚCIA - PRESIDENTE KENNEDY - ES</v>
      </c>
      <c r="E40" s="110"/>
      <c r="F40" s="110"/>
      <c r="G40" s="111"/>
      <c r="H40" s="96" t="s">
        <v>5</v>
      </c>
      <c r="I40" s="29"/>
      <c r="J40" s="24"/>
      <c r="K40" s="30"/>
      <c r="L40" s="69"/>
      <c r="M40" s="70"/>
      <c r="N40" s="118"/>
      <c r="O40" s="12"/>
      <c r="P40" s="104"/>
      <c r="Q40" s="122"/>
      <c r="S40" s="124"/>
    </row>
    <row r="41" spans="1:19" s="5" customFormat="1" ht="15" customHeight="1" thickBot="1">
      <c r="A41" s="31"/>
      <c r="B41" s="155"/>
      <c r="C41" s="32"/>
      <c r="D41" s="27" t="str">
        <f>D5</f>
        <v>EMPRESA: CONSTRUTORA GOUVEA LTDA - ME</v>
      </c>
      <c r="E41" s="33"/>
      <c r="F41" s="33"/>
      <c r="G41" s="71"/>
      <c r="H41" s="95" t="s">
        <v>6</v>
      </c>
      <c r="I41" s="34"/>
      <c r="J41" s="31"/>
      <c r="K41" s="34"/>
      <c r="L41" s="72"/>
      <c r="M41" s="73">
        <f>M34</f>
        <v>180831.00499999998</v>
      </c>
      <c r="N41" s="118"/>
      <c r="O41" s="12"/>
      <c r="P41" s="104"/>
      <c r="Q41" s="122"/>
      <c r="S41" s="124"/>
    </row>
    <row r="42" spans="1:19" s="39" customFormat="1" ht="15" customHeight="1" thickTop="1">
      <c r="A42" s="35"/>
      <c r="B42" s="36"/>
      <c r="C42" s="36"/>
      <c r="D42" s="36"/>
      <c r="E42" s="36"/>
      <c r="F42" s="37"/>
      <c r="G42" s="74"/>
      <c r="H42" s="75"/>
      <c r="I42" s="76"/>
      <c r="J42" s="74" t="s">
        <v>28</v>
      </c>
      <c r="K42" s="74"/>
      <c r="L42" s="77"/>
      <c r="M42" s="78"/>
      <c r="N42" s="118"/>
      <c r="O42" s="12"/>
      <c r="P42" s="105"/>
      <c r="Q42" s="122"/>
      <c r="R42" s="5"/>
      <c r="S42" s="124"/>
    </row>
    <row r="43" spans="1:19" s="39" customFormat="1" ht="15" customHeight="1">
      <c r="A43" s="40" t="s">
        <v>7</v>
      </c>
      <c r="B43" s="41"/>
      <c r="C43" s="38" t="s">
        <v>8</v>
      </c>
      <c r="D43" s="41"/>
      <c r="E43" s="41"/>
      <c r="F43" s="42" t="s">
        <v>11</v>
      </c>
      <c r="G43" s="79" t="s">
        <v>29</v>
      </c>
      <c r="H43" s="61" t="s">
        <v>30</v>
      </c>
      <c r="I43" s="80" t="s">
        <v>31</v>
      </c>
      <c r="J43" s="2" t="s">
        <v>32</v>
      </c>
      <c r="K43" s="79" t="s">
        <v>31</v>
      </c>
      <c r="L43" s="16" t="s">
        <v>33</v>
      </c>
      <c r="M43" s="81" t="s">
        <v>31</v>
      </c>
      <c r="N43" s="118"/>
      <c r="O43" s="12"/>
      <c r="P43" s="105"/>
      <c r="Q43" s="122"/>
      <c r="R43" s="5"/>
      <c r="S43" s="124"/>
    </row>
    <row r="44" spans="1:19" s="39" customFormat="1" ht="15" customHeight="1" thickBot="1">
      <c r="A44" s="43"/>
      <c r="B44" s="44"/>
      <c r="C44" s="44"/>
      <c r="D44" s="44"/>
      <c r="E44" s="44"/>
      <c r="F44" s="45"/>
      <c r="G44" s="82"/>
      <c r="H44" s="83" t="s">
        <v>1</v>
      </c>
      <c r="I44" s="84"/>
      <c r="J44" s="85" t="s">
        <v>34</v>
      </c>
      <c r="K44" s="82"/>
      <c r="L44" s="86"/>
      <c r="M44" s="87"/>
      <c r="N44" s="118"/>
      <c r="O44" s="12"/>
      <c r="P44" s="105"/>
      <c r="Q44" s="122"/>
      <c r="R44" s="5"/>
      <c r="S44" s="124"/>
    </row>
    <row r="45" spans="1:19" s="5" customFormat="1" ht="12.75" customHeight="1" thickTop="1">
      <c r="A45" s="133">
        <v>4</v>
      </c>
      <c r="B45" s="143" t="str">
        <f>'[1]ORÇAMENTO'!$D$40</f>
        <v>PAVIMENTAÇÃO</v>
      </c>
      <c r="C45" s="144"/>
      <c r="D45" s="144"/>
      <c r="E45" s="145"/>
      <c r="F45" s="132"/>
      <c r="G45" s="8"/>
      <c r="H45" s="103"/>
      <c r="I45" s="8"/>
      <c r="J45" s="8"/>
      <c r="K45" s="100"/>
      <c r="L45" s="8"/>
      <c r="M45" s="102"/>
      <c r="N45" s="118">
        <f t="shared" si="1"/>
        <v>0</v>
      </c>
      <c r="O45" s="12">
        <f t="shared" si="2"/>
        <v>0</v>
      </c>
      <c r="P45" s="122"/>
      <c r="Q45" s="122"/>
      <c r="S45" s="124"/>
    </row>
    <row r="46" spans="1:19" s="5" customFormat="1" ht="12.75" customHeight="1">
      <c r="A46" s="116" t="s">
        <v>17</v>
      </c>
      <c r="B46" s="137" t="s">
        <v>56</v>
      </c>
      <c r="C46" s="138"/>
      <c r="D46" s="138"/>
      <c r="E46" s="139"/>
      <c r="F46" s="132" t="s">
        <v>50</v>
      </c>
      <c r="G46" s="8">
        <v>9766.06</v>
      </c>
      <c r="H46" s="103">
        <v>2.209999733771859</v>
      </c>
      <c r="I46" s="8">
        <f aca="true" t="shared" si="4" ref="I46:I64">G46*H46</f>
        <v>21582.99</v>
      </c>
      <c r="J46" s="8"/>
      <c r="K46" s="100"/>
      <c r="L46" s="8"/>
      <c r="M46" s="102">
        <f>L46*H46</f>
        <v>0</v>
      </c>
      <c r="N46" s="118">
        <f t="shared" si="1"/>
        <v>9766.06</v>
      </c>
      <c r="O46" s="12">
        <f t="shared" si="2"/>
        <v>21582.99</v>
      </c>
      <c r="P46" s="122"/>
      <c r="Q46" s="122"/>
      <c r="S46" s="124"/>
    </row>
    <row r="47" spans="1:19" s="5" customFormat="1" ht="12.75" customHeight="1">
      <c r="A47" s="116" t="s">
        <v>18</v>
      </c>
      <c r="B47" s="137" t="s">
        <v>57</v>
      </c>
      <c r="C47" s="138"/>
      <c r="D47" s="138"/>
      <c r="E47" s="139"/>
      <c r="F47" s="132" t="s">
        <v>51</v>
      </c>
      <c r="G47" s="8">
        <v>1192.43</v>
      </c>
      <c r="H47" s="103">
        <v>60.469998238890334</v>
      </c>
      <c r="I47" s="8">
        <f t="shared" si="4"/>
        <v>72106.24</v>
      </c>
      <c r="J47" s="8"/>
      <c r="K47" s="100"/>
      <c r="L47" s="8"/>
      <c r="M47" s="102">
        <f aca="true" t="shared" si="5" ref="M47:M54">L47*H47</f>
        <v>0</v>
      </c>
      <c r="N47" s="118">
        <f t="shared" si="1"/>
        <v>1192.43</v>
      </c>
      <c r="O47" s="12">
        <f t="shared" si="2"/>
        <v>72106.24</v>
      </c>
      <c r="P47" s="122"/>
      <c r="Q47" s="122"/>
      <c r="S47" s="124"/>
    </row>
    <row r="48" spans="1:19" s="5" customFormat="1" ht="12.75" customHeight="1">
      <c r="A48" s="116" t="s">
        <v>41</v>
      </c>
      <c r="B48" s="137" t="s">
        <v>58</v>
      </c>
      <c r="C48" s="138"/>
      <c r="D48" s="138"/>
      <c r="E48" s="139"/>
      <c r="F48" s="132" t="s">
        <v>50</v>
      </c>
      <c r="G48" s="8">
        <v>7949.53</v>
      </c>
      <c r="H48" s="103">
        <v>0.5699997358334392</v>
      </c>
      <c r="I48" s="8">
        <f t="shared" si="4"/>
        <v>4531.23</v>
      </c>
      <c r="J48" s="8"/>
      <c r="K48" s="100"/>
      <c r="L48" s="8"/>
      <c r="M48" s="102"/>
      <c r="N48" s="118">
        <f t="shared" si="1"/>
        <v>7949.53</v>
      </c>
      <c r="O48" s="12">
        <f t="shared" si="2"/>
        <v>4531.23</v>
      </c>
      <c r="P48" s="122"/>
      <c r="Q48" s="122"/>
      <c r="S48" s="124"/>
    </row>
    <row r="49" spans="1:19" s="5" customFormat="1" ht="12.75" customHeight="1">
      <c r="A49" s="116" t="s">
        <v>42</v>
      </c>
      <c r="B49" s="137" t="s">
        <v>150</v>
      </c>
      <c r="C49" s="138"/>
      <c r="D49" s="138"/>
      <c r="E49" s="139"/>
      <c r="F49" s="132" t="s">
        <v>50</v>
      </c>
      <c r="G49" s="8">
        <v>7949.53</v>
      </c>
      <c r="H49" s="103">
        <v>48.079999698095364</v>
      </c>
      <c r="I49" s="8">
        <f t="shared" si="4"/>
        <v>382213.4</v>
      </c>
      <c r="J49" s="8"/>
      <c r="K49" s="100"/>
      <c r="L49" s="8"/>
      <c r="M49" s="102">
        <f t="shared" si="5"/>
        <v>0</v>
      </c>
      <c r="N49" s="118">
        <f t="shared" si="1"/>
        <v>7949.53</v>
      </c>
      <c r="O49" s="12">
        <f t="shared" si="2"/>
        <v>382213.4</v>
      </c>
      <c r="P49" s="122"/>
      <c r="Q49" s="122"/>
      <c r="S49" s="124"/>
    </row>
    <row r="50" spans="1:19" s="5" customFormat="1" ht="12.75" customHeight="1">
      <c r="A50" s="116" t="s">
        <v>145</v>
      </c>
      <c r="B50" s="137" t="s">
        <v>151</v>
      </c>
      <c r="C50" s="138"/>
      <c r="D50" s="138"/>
      <c r="E50" s="139"/>
      <c r="F50" s="132" t="s">
        <v>50</v>
      </c>
      <c r="G50" s="8">
        <v>3456.58</v>
      </c>
      <c r="H50" s="103">
        <v>9.349999132090101</v>
      </c>
      <c r="I50" s="8">
        <f t="shared" si="4"/>
        <v>32319.02</v>
      </c>
      <c r="J50" s="8">
        <v>1728.29</v>
      </c>
      <c r="K50" s="100">
        <v>16159.51</v>
      </c>
      <c r="L50" s="8">
        <v>1728.29</v>
      </c>
      <c r="M50" s="102">
        <f>L50*H50</f>
        <v>16159.51</v>
      </c>
      <c r="N50" s="118">
        <f t="shared" si="1"/>
        <v>0</v>
      </c>
      <c r="O50" s="12">
        <f t="shared" si="2"/>
        <v>0</v>
      </c>
      <c r="P50" s="122"/>
      <c r="Q50" s="122"/>
      <c r="S50" s="124"/>
    </row>
    <row r="51" spans="1:19" s="5" customFormat="1" ht="12.75" customHeight="1">
      <c r="A51" s="116" t="s">
        <v>146</v>
      </c>
      <c r="B51" s="137" t="s">
        <v>152</v>
      </c>
      <c r="C51" s="138"/>
      <c r="D51" s="138"/>
      <c r="E51" s="139"/>
      <c r="F51" s="132" t="s">
        <v>52</v>
      </c>
      <c r="G51" s="8">
        <v>1526.3097599999999</v>
      </c>
      <c r="H51" s="103">
        <v>13.069994389605425</v>
      </c>
      <c r="I51" s="131">
        <f t="shared" si="4"/>
        <v>19948.86</v>
      </c>
      <c r="J51" s="8"/>
      <c r="K51" s="100">
        <v>0</v>
      </c>
      <c r="L51" s="8"/>
      <c r="M51" s="102">
        <f t="shared" si="5"/>
        <v>0</v>
      </c>
      <c r="N51" s="118">
        <f t="shared" si="1"/>
        <v>1526.3097599999999</v>
      </c>
      <c r="O51" s="12">
        <f t="shared" si="2"/>
        <v>19948.86</v>
      </c>
      <c r="P51" s="122"/>
      <c r="Q51" s="122"/>
      <c r="S51" s="124"/>
    </row>
    <row r="52" spans="1:19" s="5" customFormat="1" ht="12.75" customHeight="1">
      <c r="A52" s="116" t="s">
        <v>147</v>
      </c>
      <c r="B52" s="137" t="s">
        <v>153</v>
      </c>
      <c r="C52" s="138"/>
      <c r="D52" s="138"/>
      <c r="E52" s="139"/>
      <c r="F52" s="132" t="s">
        <v>52</v>
      </c>
      <c r="G52" s="8">
        <v>663.66336</v>
      </c>
      <c r="H52" s="103">
        <v>8.649987849261409</v>
      </c>
      <c r="I52" s="131">
        <f t="shared" si="4"/>
        <v>5740.68</v>
      </c>
      <c r="J52" s="8">
        <v>331.83</v>
      </c>
      <c r="K52" s="100">
        <v>2870.325468020413</v>
      </c>
      <c r="L52" s="8">
        <v>331.83336</v>
      </c>
      <c r="M52" s="102">
        <f t="shared" si="5"/>
        <v>2870.354531979587</v>
      </c>
      <c r="N52" s="118">
        <f t="shared" si="1"/>
        <v>0</v>
      </c>
      <c r="O52" s="12">
        <f t="shared" si="2"/>
        <v>0</v>
      </c>
      <c r="P52" s="122"/>
      <c r="Q52" s="122"/>
      <c r="S52" s="124"/>
    </row>
    <row r="53" spans="1:19" s="5" customFormat="1" ht="12.75" customHeight="1">
      <c r="A53" s="116" t="s">
        <v>148</v>
      </c>
      <c r="B53" s="137" t="s">
        <v>154</v>
      </c>
      <c r="C53" s="138"/>
      <c r="D53" s="138"/>
      <c r="E53" s="139"/>
      <c r="F53" s="132" t="s">
        <v>52</v>
      </c>
      <c r="G53" s="8">
        <v>2861.832</v>
      </c>
      <c r="H53" s="103">
        <v>7.749997204587831</v>
      </c>
      <c r="I53" s="131">
        <f t="shared" si="4"/>
        <v>22179.19</v>
      </c>
      <c r="J53" s="8"/>
      <c r="K53" s="100"/>
      <c r="L53" s="8"/>
      <c r="M53" s="102">
        <f t="shared" si="5"/>
        <v>0</v>
      </c>
      <c r="N53" s="118">
        <f t="shared" si="1"/>
        <v>2861.832</v>
      </c>
      <c r="O53" s="12">
        <f t="shared" si="2"/>
        <v>22179.19</v>
      </c>
      <c r="P53" s="122"/>
      <c r="Q53" s="122"/>
      <c r="S53" s="124"/>
    </row>
    <row r="54" spans="1:19" s="5" customFormat="1" ht="12.75" customHeight="1">
      <c r="A54" s="116" t="s">
        <v>149</v>
      </c>
      <c r="B54" s="137" t="s">
        <v>155</v>
      </c>
      <c r="C54" s="138"/>
      <c r="D54" s="138"/>
      <c r="E54" s="139"/>
      <c r="F54" s="132" t="s">
        <v>50</v>
      </c>
      <c r="G54" s="8">
        <v>3065.9</v>
      </c>
      <c r="H54" s="103">
        <v>53.7499983691575</v>
      </c>
      <c r="I54" s="131">
        <f t="shared" si="4"/>
        <v>164792.12</v>
      </c>
      <c r="J54" s="8"/>
      <c r="K54" s="100"/>
      <c r="L54" s="8"/>
      <c r="M54" s="102">
        <f t="shared" si="5"/>
        <v>0</v>
      </c>
      <c r="N54" s="118">
        <f t="shared" si="1"/>
        <v>3065.9</v>
      </c>
      <c r="O54" s="12">
        <f t="shared" si="2"/>
        <v>164792.12</v>
      </c>
      <c r="P54" s="122"/>
      <c r="Q54" s="122"/>
      <c r="S54" s="124"/>
    </row>
    <row r="55" spans="1:19" s="5" customFormat="1" ht="12.75" customHeight="1">
      <c r="A55" s="133">
        <v>5</v>
      </c>
      <c r="B55" s="143" t="s">
        <v>59</v>
      </c>
      <c r="C55" s="144"/>
      <c r="D55" s="144"/>
      <c r="E55" s="145"/>
      <c r="F55" s="132"/>
      <c r="G55" s="8"/>
      <c r="H55" s="103"/>
      <c r="I55" s="8">
        <f t="shared" si="4"/>
        <v>0</v>
      </c>
      <c r="J55" s="8"/>
      <c r="K55" s="100"/>
      <c r="L55" s="8"/>
      <c r="M55" s="102"/>
      <c r="N55" s="118">
        <f t="shared" si="1"/>
        <v>0</v>
      </c>
      <c r="O55" s="12">
        <f t="shared" si="2"/>
        <v>0</v>
      </c>
      <c r="P55" s="122"/>
      <c r="Q55" s="122"/>
      <c r="S55" s="124"/>
    </row>
    <row r="56" spans="1:19" s="5" customFormat="1" ht="12.75" customHeight="1">
      <c r="A56" s="116" t="s">
        <v>19</v>
      </c>
      <c r="B56" s="137" t="s">
        <v>159</v>
      </c>
      <c r="C56" s="138"/>
      <c r="D56" s="138"/>
      <c r="E56" s="139"/>
      <c r="F56" s="132" t="s">
        <v>10</v>
      </c>
      <c r="G56" s="8">
        <v>36</v>
      </c>
      <c r="H56" s="103">
        <v>8.38</v>
      </c>
      <c r="I56" s="8">
        <f t="shared" si="4"/>
        <v>301.68</v>
      </c>
      <c r="J56" s="8"/>
      <c r="K56" s="100"/>
      <c r="L56" s="8"/>
      <c r="M56" s="102"/>
      <c r="N56" s="118">
        <f t="shared" si="1"/>
        <v>36</v>
      </c>
      <c r="O56" s="12">
        <f t="shared" si="2"/>
        <v>301.68</v>
      </c>
      <c r="P56" s="122"/>
      <c r="Q56" s="122"/>
      <c r="S56" s="124"/>
    </row>
    <row r="57" spans="1:19" s="5" customFormat="1" ht="12.75" customHeight="1">
      <c r="A57" s="133">
        <v>6</v>
      </c>
      <c r="B57" s="143" t="s">
        <v>61</v>
      </c>
      <c r="C57" s="144"/>
      <c r="D57" s="144"/>
      <c r="E57" s="145"/>
      <c r="F57" s="132"/>
      <c r="G57" s="8"/>
      <c r="H57" s="103"/>
      <c r="I57" s="8">
        <f t="shared" si="4"/>
        <v>0</v>
      </c>
      <c r="J57" s="8"/>
      <c r="K57" s="100"/>
      <c r="L57" s="8"/>
      <c r="M57" s="102"/>
      <c r="N57" s="118">
        <f t="shared" si="1"/>
        <v>0</v>
      </c>
      <c r="O57" s="12">
        <f t="shared" si="2"/>
        <v>0</v>
      </c>
      <c r="P57" s="122"/>
      <c r="Q57" s="122"/>
      <c r="S57" s="124"/>
    </row>
    <row r="58" spans="1:19" s="5" customFormat="1" ht="12.75" customHeight="1">
      <c r="A58" s="116" t="s">
        <v>20</v>
      </c>
      <c r="B58" s="137" t="s">
        <v>62</v>
      </c>
      <c r="C58" s="138"/>
      <c r="D58" s="138"/>
      <c r="E58" s="139"/>
      <c r="F58" s="132" t="s">
        <v>52</v>
      </c>
      <c r="G58" s="8">
        <v>9.539435999999998</v>
      </c>
      <c r="H58" s="103">
        <v>1221.669708775236</v>
      </c>
      <c r="I58" s="8">
        <f t="shared" si="4"/>
        <v>11654.039999999999</v>
      </c>
      <c r="J58" s="8"/>
      <c r="K58" s="100"/>
      <c r="L58" s="8"/>
      <c r="M58" s="102"/>
      <c r="N58" s="118">
        <f t="shared" si="1"/>
        <v>9.539435999999998</v>
      </c>
      <c r="O58" s="12">
        <f t="shared" si="2"/>
        <v>11654.039999999999</v>
      </c>
      <c r="P58" s="122"/>
      <c r="Q58" s="122"/>
      <c r="S58" s="124"/>
    </row>
    <row r="59" spans="1:19" s="5" customFormat="1" ht="12.75" customHeight="1">
      <c r="A59" s="116" t="s">
        <v>156</v>
      </c>
      <c r="B59" s="137" t="s">
        <v>63</v>
      </c>
      <c r="C59" s="138"/>
      <c r="D59" s="138"/>
      <c r="E59" s="139"/>
      <c r="F59" s="132" t="s">
        <v>64</v>
      </c>
      <c r="G59" s="8">
        <f>I58</f>
        <v>11654.039999999999</v>
      </c>
      <c r="H59" s="103">
        <v>0.08999969109424714</v>
      </c>
      <c r="I59" s="131">
        <f t="shared" si="4"/>
        <v>1048.86</v>
      </c>
      <c r="J59" s="8"/>
      <c r="K59" s="100"/>
      <c r="L59" s="8"/>
      <c r="M59" s="102"/>
      <c r="N59" s="118">
        <f t="shared" si="1"/>
        <v>11654.039999999999</v>
      </c>
      <c r="O59" s="12">
        <f t="shared" si="2"/>
        <v>1048.86</v>
      </c>
      <c r="P59" s="122"/>
      <c r="Q59" s="122"/>
      <c r="S59" s="124"/>
    </row>
    <row r="60" spans="1:19" s="5" customFormat="1" ht="12.75" customHeight="1">
      <c r="A60" s="116" t="s">
        <v>157</v>
      </c>
      <c r="B60" s="137" t="s">
        <v>158</v>
      </c>
      <c r="C60" s="138"/>
      <c r="D60" s="138"/>
      <c r="E60" s="139"/>
      <c r="F60" s="132" t="s">
        <v>52</v>
      </c>
      <c r="G60" s="8">
        <v>9.539435999999998</v>
      </c>
      <c r="H60" s="103">
        <v>122.53973924663892</v>
      </c>
      <c r="I60" s="8">
        <f t="shared" si="4"/>
        <v>1168.96</v>
      </c>
      <c r="J60" s="8"/>
      <c r="K60" s="100"/>
      <c r="L60" s="8"/>
      <c r="M60" s="102"/>
      <c r="N60" s="118">
        <f t="shared" si="1"/>
        <v>9.539435999999998</v>
      </c>
      <c r="O60" s="12">
        <f t="shared" si="2"/>
        <v>1168.96</v>
      </c>
      <c r="P60" s="122"/>
      <c r="Q60" s="122"/>
      <c r="S60" s="124"/>
    </row>
    <row r="61" spans="1:19" s="5" customFormat="1" ht="12.75" customHeight="1">
      <c r="A61" s="133">
        <v>7</v>
      </c>
      <c r="B61" s="143" t="s">
        <v>65</v>
      </c>
      <c r="C61" s="144"/>
      <c r="D61" s="144"/>
      <c r="E61" s="145"/>
      <c r="F61" s="132"/>
      <c r="G61" s="8"/>
      <c r="H61" s="103"/>
      <c r="I61" s="8">
        <f t="shared" si="4"/>
        <v>0</v>
      </c>
      <c r="J61" s="8"/>
      <c r="K61" s="100"/>
      <c r="L61" s="8"/>
      <c r="M61" s="102"/>
      <c r="N61" s="118">
        <f t="shared" si="1"/>
        <v>0</v>
      </c>
      <c r="O61" s="12">
        <f t="shared" si="2"/>
        <v>0</v>
      </c>
      <c r="P61" s="122"/>
      <c r="Q61" s="122"/>
      <c r="S61" s="124"/>
    </row>
    <row r="62" spans="1:19" s="5" customFormat="1" ht="12.75" customHeight="1">
      <c r="A62" s="116" t="s">
        <v>21</v>
      </c>
      <c r="B62" s="137" t="s">
        <v>66</v>
      </c>
      <c r="C62" s="138"/>
      <c r="D62" s="138"/>
      <c r="E62" s="139"/>
      <c r="F62" s="132" t="s">
        <v>50</v>
      </c>
      <c r="G62" s="8">
        <v>6.51</v>
      </c>
      <c r="H62" s="103">
        <v>212.26881720430106</v>
      </c>
      <c r="I62" s="131">
        <f t="shared" si="4"/>
        <v>1381.87</v>
      </c>
      <c r="J62" s="8"/>
      <c r="K62" s="100"/>
      <c r="L62" s="8"/>
      <c r="M62" s="102"/>
      <c r="N62" s="118">
        <f t="shared" si="1"/>
        <v>6.51</v>
      </c>
      <c r="O62" s="12">
        <f t="shared" si="2"/>
        <v>1381.87</v>
      </c>
      <c r="P62" s="122"/>
      <c r="Q62" s="122"/>
      <c r="S62" s="124"/>
    </row>
    <row r="63" spans="1:19" s="5" customFormat="1" ht="12.75" customHeight="1">
      <c r="A63" s="116" t="s">
        <v>22</v>
      </c>
      <c r="B63" s="137" t="s">
        <v>160</v>
      </c>
      <c r="C63" s="138"/>
      <c r="D63" s="138"/>
      <c r="E63" s="139"/>
      <c r="F63" s="132" t="s">
        <v>50</v>
      </c>
      <c r="G63" s="8">
        <v>150.65</v>
      </c>
      <c r="H63" s="103">
        <v>22.43996017258546</v>
      </c>
      <c r="I63" s="131">
        <f t="shared" si="4"/>
        <v>3380.58</v>
      </c>
      <c r="J63" s="8"/>
      <c r="K63" s="100"/>
      <c r="L63" s="8"/>
      <c r="M63" s="102"/>
      <c r="N63" s="118">
        <f t="shared" si="1"/>
        <v>150.65</v>
      </c>
      <c r="O63" s="12">
        <f t="shared" si="2"/>
        <v>3380.58</v>
      </c>
      <c r="P63" s="122"/>
      <c r="Q63" s="122"/>
      <c r="S63" s="124"/>
    </row>
    <row r="64" spans="1:19" s="5" customFormat="1" ht="12.75" customHeight="1" thickBot="1">
      <c r="A64" s="116" t="s">
        <v>23</v>
      </c>
      <c r="B64" s="137" t="s">
        <v>161</v>
      </c>
      <c r="C64" s="138"/>
      <c r="D64" s="138"/>
      <c r="E64" s="139"/>
      <c r="F64" s="132" t="s">
        <v>50</v>
      </c>
      <c r="G64" s="8">
        <v>257.55</v>
      </c>
      <c r="H64" s="103">
        <v>40.009978644923315</v>
      </c>
      <c r="I64" s="131">
        <f t="shared" si="4"/>
        <v>10304.57</v>
      </c>
      <c r="J64" s="8"/>
      <c r="K64" s="100"/>
      <c r="L64" s="8"/>
      <c r="M64" s="102"/>
      <c r="N64" s="118">
        <f t="shared" si="1"/>
        <v>257.55</v>
      </c>
      <c r="O64" s="12">
        <f t="shared" si="2"/>
        <v>10304.57</v>
      </c>
      <c r="P64" s="122"/>
      <c r="Q64" s="122"/>
      <c r="S64" s="124"/>
    </row>
    <row r="65" spans="1:19" s="3" customFormat="1" ht="26.25" customHeight="1" thickBot="1" thickTop="1">
      <c r="A65" s="46"/>
      <c r="B65" s="47"/>
      <c r="C65" s="47"/>
      <c r="D65" s="47"/>
      <c r="E65" s="47"/>
      <c r="F65" s="47"/>
      <c r="G65" s="47"/>
      <c r="H65" s="62"/>
      <c r="I65" s="49"/>
      <c r="J65" s="47" t="s">
        <v>35</v>
      </c>
      <c r="K65" s="48"/>
      <c r="L65" s="88"/>
      <c r="M65" s="89">
        <f>SUM(M41:M64)</f>
        <v>199860.86953197958</v>
      </c>
      <c r="N65" s="118"/>
      <c r="O65" s="12"/>
      <c r="P65" s="106"/>
      <c r="Q65" s="122"/>
      <c r="R65" s="5"/>
      <c r="S65" s="124"/>
    </row>
    <row r="66" spans="1:19" s="3" customFormat="1" ht="26.25" customHeight="1" thickTop="1">
      <c r="A66" s="50" t="s">
        <v>9</v>
      </c>
      <c r="B66" s="51"/>
      <c r="C66" s="52"/>
      <c r="D66" s="53" t="str">
        <f>D35</f>
        <v>2   A  .       MEDIÇÃO  EFETUADA   EM   23/08/2017</v>
      </c>
      <c r="E66" s="54"/>
      <c r="F66" s="54"/>
      <c r="G66" s="54"/>
      <c r="H66" s="63"/>
      <c r="I66" s="55" t="s">
        <v>36</v>
      </c>
      <c r="J66" s="51"/>
      <c r="K66" s="51"/>
      <c r="L66" s="15"/>
      <c r="M66" s="90"/>
      <c r="N66" s="118"/>
      <c r="O66" s="12"/>
      <c r="P66" s="106"/>
      <c r="Q66" s="122"/>
      <c r="R66" s="5"/>
      <c r="S66" s="124"/>
    </row>
    <row r="67" spans="1:19" s="3" customFormat="1" ht="26.25" customHeight="1" thickBot="1">
      <c r="A67" s="56" t="s">
        <v>37</v>
      </c>
      <c r="B67" s="57"/>
      <c r="C67" s="58"/>
      <c r="D67" s="59"/>
      <c r="E67" s="59"/>
      <c r="F67" s="59"/>
      <c r="G67" s="59"/>
      <c r="H67" s="64"/>
      <c r="I67" s="60"/>
      <c r="J67" s="1"/>
      <c r="K67" s="1"/>
      <c r="L67" s="91"/>
      <c r="M67" s="92"/>
      <c r="N67" s="118"/>
      <c r="O67" s="12"/>
      <c r="P67" s="106"/>
      <c r="Q67" s="122"/>
      <c r="R67" s="5"/>
      <c r="S67" s="124"/>
    </row>
    <row r="68" spans="1:19" s="5" customFormat="1" ht="24" customHeight="1" thickBot="1" thickTop="1">
      <c r="A68" s="146" t="s">
        <v>38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18"/>
      <c r="O68" s="12"/>
      <c r="P68" s="104"/>
      <c r="Q68" s="122"/>
      <c r="S68" s="124"/>
    </row>
    <row r="69" spans="1:19" s="5" customFormat="1" ht="15" customHeight="1" thickTop="1">
      <c r="A69" s="19"/>
      <c r="B69" s="20" t="s">
        <v>2</v>
      </c>
      <c r="C69" s="21"/>
      <c r="D69" s="22" t="str">
        <f>D2</f>
        <v>OBRA/SERVIÇO: OBRAS DE INFRAESTRUTURA E SANEAMENTO BÁSICO                   </v>
      </c>
      <c r="E69" s="22"/>
      <c r="F69" s="22"/>
      <c r="G69" s="23"/>
      <c r="H69" s="94" t="s">
        <v>27</v>
      </c>
      <c r="I69" s="65"/>
      <c r="J69" s="23"/>
      <c r="K69" s="23"/>
      <c r="L69" s="66"/>
      <c r="M69" s="135" t="s">
        <v>240</v>
      </c>
      <c r="N69" s="118"/>
      <c r="O69" s="12"/>
      <c r="P69" s="104"/>
      <c r="Q69" s="122"/>
      <c r="S69" s="124"/>
    </row>
    <row r="70" spans="1:19" s="5" customFormat="1" ht="15" customHeight="1" thickBot="1">
      <c r="A70" s="24"/>
      <c r="B70" s="25" t="s">
        <v>3</v>
      </c>
      <c r="C70" s="26"/>
      <c r="D70" s="147" t="str">
        <f>D3</f>
        <v>(PAVIMENTAÇÃO, DRENAGEM E REDE DE ESGOTAMENTO SANITÁRIO)</v>
      </c>
      <c r="E70" s="148"/>
      <c r="F70" s="148"/>
      <c r="G70" s="149"/>
      <c r="H70" s="95" t="s">
        <v>39</v>
      </c>
      <c r="I70" s="28"/>
      <c r="J70" s="150">
        <f>J3</f>
        <v>2294961.5</v>
      </c>
      <c r="K70" s="151"/>
      <c r="L70" s="67"/>
      <c r="M70" s="68"/>
      <c r="N70" s="118"/>
      <c r="O70" s="12"/>
      <c r="P70" s="104"/>
      <c r="Q70" s="122"/>
      <c r="S70" s="124"/>
    </row>
    <row r="71" spans="1:19" s="5" customFormat="1" ht="15" customHeight="1" thickTop="1">
      <c r="A71" s="24"/>
      <c r="B71" s="154" t="s">
        <v>4</v>
      </c>
      <c r="C71" s="26"/>
      <c r="D71" s="109" t="str">
        <f>D4</f>
        <v>LOCAL: LOCALIDADE DE SANTA LÚCIA - PRESIDENTE KENNEDY - ES</v>
      </c>
      <c r="E71" s="110"/>
      <c r="F71" s="110"/>
      <c r="G71" s="111"/>
      <c r="H71" s="96" t="s">
        <v>5</v>
      </c>
      <c r="I71" s="29"/>
      <c r="J71" s="24"/>
      <c r="K71" s="30"/>
      <c r="L71" s="69"/>
      <c r="M71" s="70"/>
      <c r="N71" s="118"/>
      <c r="O71" s="12"/>
      <c r="P71" s="104"/>
      <c r="Q71" s="122"/>
      <c r="S71" s="124"/>
    </row>
    <row r="72" spans="1:19" s="5" customFormat="1" ht="15" customHeight="1" thickBot="1">
      <c r="A72" s="31"/>
      <c r="B72" s="155"/>
      <c r="C72" s="32"/>
      <c r="D72" s="27" t="str">
        <f>D5</f>
        <v>EMPRESA: CONSTRUTORA GOUVEA LTDA - ME</v>
      </c>
      <c r="E72" s="33"/>
      <c r="F72" s="33"/>
      <c r="G72" s="71"/>
      <c r="H72" s="95" t="s">
        <v>6</v>
      </c>
      <c r="I72" s="34"/>
      <c r="J72" s="31"/>
      <c r="K72" s="34"/>
      <c r="L72" s="72"/>
      <c r="M72" s="73">
        <f>M65</f>
        <v>199860.86953197958</v>
      </c>
      <c r="N72" s="118"/>
      <c r="O72" s="12"/>
      <c r="P72" s="104"/>
      <c r="Q72" s="122"/>
      <c r="S72" s="124"/>
    </row>
    <row r="73" spans="1:19" s="39" customFormat="1" ht="15" customHeight="1" thickTop="1">
      <c r="A73" s="35"/>
      <c r="B73" s="36"/>
      <c r="C73" s="36"/>
      <c r="D73" s="36"/>
      <c r="E73" s="36"/>
      <c r="F73" s="37"/>
      <c r="G73" s="74"/>
      <c r="H73" s="75"/>
      <c r="I73" s="76"/>
      <c r="J73" s="74" t="s">
        <v>28</v>
      </c>
      <c r="K73" s="74"/>
      <c r="L73" s="77"/>
      <c r="M73" s="78"/>
      <c r="N73" s="118"/>
      <c r="O73" s="12"/>
      <c r="P73" s="105"/>
      <c r="Q73" s="122"/>
      <c r="R73" s="5"/>
      <c r="S73" s="124"/>
    </row>
    <row r="74" spans="1:19" s="39" customFormat="1" ht="15" customHeight="1">
      <c r="A74" s="40" t="s">
        <v>7</v>
      </c>
      <c r="B74" s="41"/>
      <c r="C74" s="38" t="s">
        <v>8</v>
      </c>
      <c r="D74" s="41"/>
      <c r="E74" s="41"/>
      <c r="F74" s="42" t="s">
        <v>11</v>
      </c>
      <c r="G74" s="79" t="s">
        <v>29</v>
      </c>
      <c r="H74" s="61" t="s">
        <v>30</v>
      </c>
      <c r="I74" s="80" t="s">
        <v>31</v>
      </c>
      <c r="J74" s="2" t="s">
        <v>32</v>
      </c>
      <c r="K74" s="79" t="s">
        <v>31</v>
      </c>
      <c r="L74" s="16" t="s">
        <v>33</v>
      </c>
      <c r="M74" s="81" t="s">
        <v>31</v>
      </c>
      <c r="N74" s="118"/>
      <c r="O74" s="12"/>
      <c r="P74" s="105"/>
      <c r="Q74" s="122"/>
      <c r="R74" s="5"/>
      <c r="S74" s="124"/>
    </row>
    <row r="75" spans="1:19" s="39" customFormat="1" ht="15" customHeight="1" thickBot="1">
      <c r="A75" s="43"/>
      <c r="B75" s="44"/>
      <c r="C75" s="44"/>
      <c r="D75" s="44"/>
      <c r="E75" s="44"/>
      <c r="F75" s="45"/>
      <c r="G75" s="82"/>
      <c r="H75" s="97" t="s">
        <v>1</v>
      </c>
      <c r="I75" s="84"/>
      <c r="J75" s="85" t="s">
        <v>34</v>
      </c>
      <c r="K75" s="82"/>
      <c r="L75" s="86"/>
      <c r="M75" s="87"/>
      <c r="N75" s="118"/>
      <c r="O75" s="12"/>
      <c r="P75" s="105"/>
      <c r="Q75" s="122"/>
      <c r="R75" s="5"/>
      <c r="S75" s="124"/>
    </row>
    <row r="76" spans="1:19" s="5" customFormat="1" ht="12.75" customHeight="1" thickTop="1">
      <c r="A76" s="133">
        <v>8</v>
      </c>
      <c r="B76" s="143" t="s">
        <v>173</v>
      </c>
      <c r="C76" s="144"/>
      <c r="D76" s="144"/>
      <c r="E76" s="145"/>
      <c r="F76" s="132"/>
      <c r="G76" s="8"/>
      <c r="H76" s="103"/>
      <c r="I76" s="8"/>
      <c r="J76" s="8"/>
      <c r="K76" s="100"/>
      <c r="L76" s="8"/>
      <c r="M76" s="102"/>
      <c r="N76" s="118">
        <f aca="true" t="shared" si="6" ref="N76:N130">G76-J76-L76</f>
        <v>0</v>
      </c>
      <c r="O76" s="12">
        <f aca="true" t="shared" si="7" ref="O76:O130">N76*H76</f>
        <v>0</v>
      </c>
      <c r="P76" s="122"/>
      <c r="Q76" s="122"/>
      <c r="S76" s="124"/>
    </row>
    <row r="77" spans="1:19" s="5" customFormat="1" ht="12.75" customHeight="1">
      <c r="A77" s="116" t="s">
        <v>24</v>
      </c>
      <c r="B77" s="137" t="s">
        <v>67</v>
      </c>
      <c r="C77" s="138"/>
      <c r="D77" s="138"/>
      <c r="E77" s="139"/>
      <c r="F77" s="132" t="s">
        <v>51</v>
      </c>
      <c r="G77" s="8">
        <v>1152</v>
      </c>
      <c r="H77" s="103">
        <v>6.36</v>
      </c>
      <c r="I77" s="8">
        <f aca="true" t="shared" si="8" ref="I77:I89">G77*H77</f>
        <v>7326.72</v>
      </c>
      <c r="J77" s="8"/>
      <c r="K77" s="100"/>
      <c r="L77" s="8"/>
      <c r="M77" s="102">
        <f>L77*H77</f>
        <v>0</v>
      </c>
      <c r="N77" s="118">
        <f t="shared" si="6"/>
        <v>1152</v>
      </c>
      <c r="O77" s="12">
        <f t="shared" si="7"/>
        <v>7326.72</v>
      </c>
      <c r="P77" s="122"/>
      <c r="Q77" s="122"/>
      <c r="S77" s="124"/>
    </row>
    <row r="78" spans="1:19" s="5" customFormat="1" ht="12.75" customHeight="1">
      <c r="A78" s="116" t="s">
        <v>43</v>
      </c>
      <c r="B78" s="137" t="s">
        <v>68</v>
      </c>
      <c r="C78" s="138"/>
      <c r="D78" s="138"/>
      <c r="E78" s="139"/>
      <c r="F78" s="132" t="s">
        <v>51</v>
      </c>
      <c r="G78" s="8">
        <v>2299.43</v>
      </c>
      <c r="H78" s="103">
        <v>10.759997042745377</v>
      </c>
      <c r="I78" s="131">
        <f t="shared" si="8"/>
        <v>24741.86</v>
      </c>
      <c r="J78" s="8"/>
      <c r="K78" s="100"/>
      <c r="L78" s="8"/>
      <c r="M78" s="102">
        <f aca="true" t="shared" si="9" ref="M78:M88">L78*H78</f>
        <v>0</v>
      </c>
      <c r="N78" s="118">
        <f t="shared" si="6"/>
        <v>2299.43</v>
      </c>
      <c r="O78" s="12">
        <f t="shared" si="7"/>
        <v>24741.86</v>
      </c>
      <c r="P78" s="122"/>
      <c r="Q78" s="122"/>
      <c r="S78" s="124"/>
    </row>
    <row r="79" spans="1:19" s="5" customFormat="1" ht="12.75" customHeight="1">
      <c r="A79" s="116" t="s">
        <v>162</v>
      </c>
      <c r="B79" s="137" t="s">
        <v>69</v>
      </c>
      <c r="C79" s="138"/>
      <c r="D79" s="138"/>
      <c r="E79" s="139"/>
      <c r="F79" s="132" t="s">
        <v>51</v>
      </c>
      <c r="G79" s="8">
        <v>690.2860000000001</v>
      </c>
      <c r="H79" s="103">
        <v>32.79999884106008</v>
      </c>
      <c r="I79" s="8">
        <f t="shared" si="8"/>
        <v>22641.38</v>
      </c>
      <c r="J79" s="8"/>
      <c r="K79" s="100"/>
      <c r="L79" s="8"/>
      <c r="M79" s="102">
        <f t="shared" si="9"/>
        <v>0</v>
      </c>
      <c r="N79" s="118">
        <f t="shared" si="6"/>
        <v>690.2860000000001</v>
      </c>
      <c r="O79" s="12">
        <f t="shared" si="7"/>
        <v>22641.38</v>
      </c>
      <c r="P79" s="122"/>
      <c r="Q79" s="122"/>
      <c r="S79" s="124"/>
    </row>
    <row r="80" spans="1:19" s="5" customFormat="1" ht="12.75" customHeight="1">
      <c r="A80" s="116" t="s">
        <v>163</v>
      </c>
      <c r="B80" s="137" t="s">
        <v>70</v>
      </c>
      <c r="C80" s="138"/>
      <c r="D80" s="138"/>
      <c r="E80" s="139"/>
      <c r="F80" s="132" t="s">
        <v>10</v>
      </c>
      <c r="G80" s="8">
        <v>1532.95</v>
      </c>
      <c r="H80" s="103">
        <v>23.069995759809515</v>
      </c>
      <c r="I80" s="131">
        <f t="shared" si="8"/>
        <v>35365.149999999994</v>
      </c>
      <c r="J80" s="8"/>
      <c r="K80" s="100"/>
      <c r="L80" s="8"/>
      <c r="M80" s="102">
        <f t="shared" si="9"/>
        <v>0</v>
      </c>
      <c r="N80" s="118">
        <f t="shared" si="6"/>
        <v>1532.95</v>
      </c>
      <c r="O80" s="12">
        <f t="shared" si="7"/>
        <v>35365.149999999994</v>
      </c>
      <c r="P80" s="122"/>
      <c r="Q80" s="122"/>
      <c r="S80" s="124"/>
    </row>
    <row r="81" spans="1:19" s="5" customFormat="1" ht="12.75" customHeight="1">
      <c r="A81" s="116" t="s">
        <v>164</v>
      </c>
      <c r="B81" s="137" t="s">
        <v>71</v>
      </c>
      <c r="C81" s="138"/>
      <c r="D81" s="138"/>
      <c r="E81" s="139"/>
      <c r="F81" s="132" t="s">
        <v>10</v>
      </c>
      <c r="G81" s="8">
        <v>1536</v>
      </c>
      <c r="H81" s="103">
        <v>11.57</v>
      </c>
      <c r="I81" s="8">
        <f t="shared" si="8"/>
        <v>17771.52</v>
      </c>
      <c r="J81" s="8"/>
      <c r="K81" s="100"/>
      <c r="L81" s="8"/>
      <c r="M81" s="102">
        <f t="shared" si="9"/>
        <v>0</v>
      </c>
      <c r="N81" s="118">
        <f t="shared" si="6"/>
        <v>1536</v>
      </c>
      <c r="O81" s="12">
        <f t="shared" si="7"/>
        <v>17771.52</v>
      </c>
      <c r="P81" s="122"/>
      <c r="Q81" s="122"/>
      <c r="S81" s="124"/>
    </row>
    <row r="82" spans="1:19" s="5" customFormat="1" ht="12.75" customHeight="1">
      <c r="A82" s="116" t="s">
        <v>165</v>
      </c>
      <c r="B82" s="137" t="s">
        <v>72</v>
      </c>
      <c r="C82" s="138"/>
      <c r="D82" s="138"/>
      <c r="E82" s="139"/>
      <c r="F82" s="132" t="s">
        <v>60</v>
      </c>
      <c r="G82" s="8">
        <v>256</v>
      </c>
      <c r="H82" s="103">
        <v>21.88</v>
      </c>
      <c r="I82" s="8">
        <f t="shared" si="8"/>
        <v>5601.28</v>
      </c>
      <c r="J82" s="8"/>
      <c r="K82" s="100"/>
      <c r="L82" s="8"/>
      <c r="M82" s="102">
        <f t="shared" si="9"/>
        <v>0</v>
      </c>
      <c r="N82" s="118">
        <f t="shared" si="6"/>
        <v>256</v>
      </c>
      <c r="O82" s="12">
        <f t="shared" si="7"/>
        <v>5601.28</v>
      </c>
      <c r="P82" s="122"/>
      <c r="Q82" s="122"/>
      <c r="S82" s="124"/>
    </row>
    <row r="83" spans="1:19" s="5" customFormat="1" ht="12.75" customHeight="1">
      <c r="A83" s="116" t="s">
        <v>166</v>
      </c>
      <c r="B83" s="137" t="s">
        <v>73</v>
      </c>
      <c r="C83" s="138"/>
      <c r="D83" s="138"/>
      <c r="E83" s="139"/>
      <c r="F83" s="132" t="s">
        <v>60</v>
      </c>
      <c r="G83" s="8">
        <v>100</v>
      </c>
      <c r="H83" s="103">
        <v>45.67</v>
      </c>
      <c r="I83" s="8">
        <f t="shared" si="8"/>
        <v>4567</v>
      </c>
      <c r="J83" s="8"/>
      <c r="K83" s="100"/>
      <c r="L83" s="8"/>
      <c r="M83" s="102">
        <f t="shared" si="9"/>
        <v>0</v>
      </c>
      <c r="N83" s="118">
        <f t="shared" si="6"/>
        <v>100</v>
      </c>
      <c r="O83" s="12">
        <f t="shared" si="7"/>
        <v>4567</v>
      </c>
      <c r="P83" s="122"/>
      <c r="Q83" s="122"/>
      <c r="S83" s="124"/>
    </row>
    <row r="84" spans="1:19" s="5" customFormat="1" ht="12.75" customHeight="1">
      <c r="A84" s="116" t="s">
        <v>167</v>
      </c>
      <c r="B84" s="137" t="s">
        <v>74</v>
      </c>
      <c r="C84" s="138"/>
      <c r="D84" s="138"/>
      <c r="E84" s="139"/>
      <c r="F84" s="132" t="s">
        <v>60</v>
      </c>
      <c r="G84" s="8">
        <v>256</v>
      </c>
      <c r="H84" s="103">
        <v>14.42</v>
      </c>
      <c r="I84" s="8">
        <f t="shared" si="8"/>
        <v>3691.52</v>
      </c>
      <c r="J84" s="8"/>
      <c r="K84" s="100"/>
      <c r="L84" s="8"/>
      <c r="M84" s="102">
        <f t="shared" si="9"/>
        <v>0</v>
      </c>
      <c r="N84" s="118">
        <f t="shared" si="6"/>
        <v>256</v>
      </c>
      <c r="O84" s="12">
        <f t="shared" si="7"/>
        <v>3691.52</v>
      </c>
      <c r="P84" s="122"/>
      <c r="Q84" s="122"/>
      <c r="S84" s="124"/>
    </row>
    <row r="85" spans="1:19" s="5" customFormat="1" ht="12.75" customHeight="1">
      <c r="A85" s="116" t="s">
        <v>168</v>
      </c>
      <c r="B85" s="137" t="s">
        <v>75</v>
      </c>
      <c r="C85" s="138"/>
      <c r="D85" s="138"/>
      <c r="E85" s="139"/>
      <c r="F85" s="132" t="s">
        <v>60</v>
      </c>
      <c r="G85" s="8">
        <v>100</v>
      </c>
      <c r="H85" s="103">
        <v>52.94</v>
      </c>
      <c r="I85" s="8">
        <f t="shared" si="8"/>
        <v>5294</v>
      </c>
      <c r="J85" s="8"/>
      <c r="K85" s="100"/>
      <c r="L85" s="8"/>
      <c r="M85" s="102">
        <f t="shared" si="9"/>
        <v>0</v>
      </c>
      <c r="N85" s="118">
        <f t="shared" si="6"/>
        <v>100</v>
      </c>
      <c r="O85" s="12">
        <f t="shared" si="7"/>
        <v>5294</v>
      </c>
      <c r="P85" s="122"/>
      <c r="Q85" s="122"/>
      <c r="S85" s="124"/>
    </row>
    <row r="86" spans="1:19" s="5" customFormat="1" ht="12.75" customHeight="1">
      <c r="A86" s="116" t="s">
        <v>169</v>
      </c>
      <c r="B86" s="137" t="s">
        <v>76</v>
      </c>
      <c r="C86" s="138"/>
      <c r="D86" s="138"/>
      <c r="E86" s="139"/>
      <c r="F86" s="132" t="s">
        <v>60</v>
      </c>
      <c r="G86" s="8">
        <v>100</v>
      </c>
      <c r="H86" s="103">
        <v>22.89</v>
      </c>
      <c r="I86" s="8">
        <f t="shared" si="8"/>
        <v>2289</v>
      </c>
      <c r="J86" s="8"/>
      <c r="K86" s="100"/>
      <c r="L86" s="8"/>
      <c r="M86" s="102">
        <f t="shared" si="9"/>
        <v>0</v>
      </c>
      <c r="N86" s="118">
        <f t="shared" si="6"/>
        <v>100</v>
      </c>
      <c r="O86" s="12">
        <f t="shared" si="7"/>
        <v>2289</v>
      </c>
      <c r="P86" s="122"/>
      <c r="Q86" s="122"/>
      <c r="S86" s="124"/>
    </row>
    <row r="87" spans="1:19" s="5" customFormat="1" ht="12.75" customHeight="1">
      <c r="A87" s="116" t="s">
        <v>170</v>
      </c>
      <c r="B87" s="137" t="s">
        <v>77</v>
      </c>
      <c r="C87" s="138"/>
      <c r="D87" s="138"/>
      <c r="E87" s="139"/>
      <c r="F87" s="132" t="s">
        <v>10</v>
      </c>
      <c r="G87" s="8">
        <v>1536</v>
      </c>
      <c r="H87" s="103">
        <v>30.57</v>
      </c>
      <c r="I87" s="8">
        <f t="shared" si="8"/>
        <v>46955.520000000004</v>
      </c>
      <c r="J87" s="8"/>
      <c r="K87" s="100"/>
      <c r="L87" s="8"/>
      <c r="M87" s="102">
        <f t="shared" si="9"/>
        <v>0</v>
      </c>
      <c r="N87" s="118">
        <f t="shared" si="6"/>
        <v>1536</v>
      </c>
      <c r="O87" s="12">
        <f t="shared" si="7"/>
        <v>46955.520000000004</v>
      </c>
      <c r="P87" s="122"/>
      <c r="Q87" s="122"/>
      <c r="S87" s="124"/>
    </row>
    <row r="88" spans="1:19" s="5" customFormat="1" ht="12.75" customHeight="1">
      <c r="A88" s="116" t="s">
        <v>171</v>
      </c>
      <c r="B88" s="137" t="s">
        <v>78</v>
      </c>
      <c r="C88" s="138"/>
      <c r="D88" s="138"/>
      <c r="E88" s="139"/>
      <c r="F88" s="132" t="s">
        <v>60</v>
      </c>
      <c r="G88" s="8">
        <v>42</v>
      </c>
      <c r="H88" s="103">
        <v>1942.39</v>
      </c>
      <c r="I88" s="8">
        <f t="shared" si="8"/>
        <v>81580.38</v>
      </c>
      <c r="J88" s="8"/>
      <c r="K88" s="100"/>
      <c r="L88" s="8"/>
      <c r="M88" s="102">
        <f t="shared" si="9"/>
        <v>0</v>
      </c>
      <c r="N88" s="118">
        <f t="shared" si="6"/>
        <v>42</v>
      </c>
      <c r="O88" s="12">
        <f t="shared" si="7"/>
        <v>81580.38</v>
      </c>
      <c r="P88" s="122"/>
      <c r="Q88" s="122"/>
      <c r="S88" s="124"/>
    </row>
    <row r="89" spans="1:19" s="5" customFormat="1" ht="12.75" customHeight="1" thickBot="1">
      <c r="A89" s="116" t="s">
        <v>172</v>
      </c>
      <c r="B89" s="137" t="s">
        <v>79</v>
      </c>
      <c r="C89" s="138"/>
      <c r="D89" s="138"/>
      <c r="E89" s="139"/>
      <c r="F89" s="132" t="s">
        <v>60</v>
      </c>
      <c r="G89" s="8">
        <v>256</v>
      </c>
      <c r="H89" s="103">
        <v>735.15</v>
      </c>
      <c r="I89" s="8">
        <f t="shared" si="8"/>
        <v>188198.4</v>
      </c>
      <c r="J89" s="8"/>
      <c r="K89" s="100"/>
      <c r="L89" s="8"/>
      <c r="M89" s="102">
        <f>L89*H89</f>
        <v>0</v>
      </c>
      <c r="N89" s="118">
        <f t="shared" si="6"/>
        <v>256</v>
      </c>
      <c r="O89" s="12">
        <f t="shared" si="7"/>
        <v>188198.4</v>
      </c>
      <c r="P89" s="122"/>
      <c r="Q89" s="122"/>
      <c r="S89" s="124"/>
    </row>
    <row r="90" spans="1:19" s="3" customFormat="1" ht="26.25" customHeight="1" thickBot="1" thickTop="1">
      <c r="A90" s="46"/>
      <c r="B90" s="47"/>
      <c r="C90" s="47"/>
      <c r="D90" s="47"/>
      <c r="E90" s="47"/>
      <c r="F90" s="47"/>
      <c r="G90" s="47"/>
      <c r="H90" s="62"/>
      <c r="I90" s="49"/>
      <c r="J90" s="47" t="s">
        <v>35</v>
      </c>
      <c r="K90" s="48"/>
      <c r="L90" s="88"/>
      <c r="M90" s="89">
        <f>SUM(M72:M89)</f>
        <v>199860.86953197958</v>
      </c>
      <c r="N90" s="118"/>
      <c r="O90" s="12"/>
      <c r="P90" s="101"/>
      <c r="Q90" s="122"/>
      <c r="R90" s="5"/>
      <c r="S90" s="124"/>
    </row>
    <row r="91" spans="1:19" s="3" customFormat="1" ht="26.25" customHeight="1" thickTop="1">
      <c r="A91" s="50" t="s">
        <v>9</v>
      </c>
      <c r="B91" s="51"/>
      <c r="C91" s="52"/>
      <c r="D91" s="53" t="str">
        <f>D35</f>
        <v>2   A  .       MEDIÇÃO  EFETUADA   EM   23/08/2017</v>
      </c>
      <c r="E91" s="54"/>
      <c r="F91" s="54"/>
      <c r="G91" s="54"/>
      <c r="H91" s="63"/>
      <c r="I91" s="55" t="s">
        <v>36</v>
      </c>
      <c r="J91" s="51"/>
      <c r="K91" s="51"/>
      <c r="L91" s="15"/>
      <c r="M91" s="90"/>
      <c r="N91" s="118"/>
      <c r="O91" s="12"/>
      <c r="P91" s="106"/>
      <c r="Q91" s="122"/>
      <c r="R91" s="5"/>
      <c r="S91" s="124"/>
    </row>
    <row r="92" spans="1:19" s="3" customFormat="1" ht="26.25" customHeight="1" thickBot="1">
      <c r="A92" s="56" t="s">
        <v>37</v>
      </c>
      <c r="B92" s="57"/>
      <c r="C92" s="58"/>
      <c r="D92" s="59"/>
      <c r="E92" s="59"/>
      <c r="F92" s="59"/>
      <c r="G92" s="59"/>
      <c r="H92" s="64"/>
      <c r="I92" s="60"/>
      <c r="J92" s="1"/>
      <c r="K92" s="1"/>
      <c r="L92" s="91"/>
      <c r="M92" s="92"/>
      <c r="N92" s="118"/>
      <c r="O92" s="12"/>
      <c r="P92" s="106"/>
      <c r="Q92" s="122"/>
      <c r="R92" s="5"/>
      <c r="S92" s="124"/>
    </row>
    <row r="93" spans="1:19" s="5" customFormat="1" ht="24" customHeight="1" thickBot="1" thickTop="1">
      <c r="A93" s="146" t="s">
        <v>38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18"/>
      <c r="O93" s="12"/>
      <c r="P93" s="104"/>
      <c r="Q93" s="122"/>
      <c r="S93" s="124"/>
    </row>
    <row r="94" spans="1:19" s="5" customFormat="1" ht="15" customHeight="1" thickTop="1">
      <c r="A94" s="19"/>
      <c r="B94" s="20" t="s">
        <v>2</v>
      </c>
      <c r="C94" s="21"/>
      <c r="D94" s="22" t="str">
        <f>D2</f>
        <v>OBRA/SERVIÇO: OBRAS DE INFRAESTRUTURA E SANEAMENTO BÁSICO                   </v>
      </c>
      <c r="E94" s="22"/>
      <c r="F94" s="22"/>
      <c r="G94" s="23"/>
      <c r="H94" s="94" t="s">
        <v>27</v>
      </c>
      <c r="I94" s="65"/>
      <c r="J94" s="23"/>
      <c r="K94" s="23"/>
      <c r="L94" s="66"/>
      <c r="M94" s="135" t="s">
        <v>241</v>
      </c>
      <c r="N94" s="118"/>
      <c r="O94" s="12"/>
      <c r="P94" s="104"/>
      <c r="Q94" s="122"/>
      <c r="S94" s="124"/>
    </row>
    <row r="95" spans="1:19" s="5" customFormat="1" ht="15" customHeight="1" thickBot="1">
      <c r="A95" s="24"/>
      <c r="B95" s="25" t="s">
        <v>3</v>
      </c>
      <c r="C95" s="26"/>
      <c r="D95" s="147" t="str">
        <f>D3</f>
        <v>(PAVIMENTAÇÃO, DRENAGEM E REDE DE ESGOTAMENTO SANITÁRIO)</v>
      </c>
      <c r="E95" s="148"/>
      <c r="F95" s="148"/>
      <c r="G95" s="149"/>
      <c r="H95" s="95" t="s">
        <v>39</v>
      </c>
      <c r="I95" s="28"/>
      <c r="J95" s="150">
        <f>J3</f>
        <v>2294961.5</v>
      </c>
      <c r="K95" s="151"/>
      <c r="L95" s="67"/>
      <c r="M95" s="68"/>
      <c r="N95" s="118"/>
      <c r="O95" s="12"/>
      <c r="P95" s="104"/>
      <c r="Q95" s="122"/>
      <c r="S95" s="124"/>
    </row>
    <row r="96" spans="1:19" s="5" customFormat="1" ht="15" customHeight="1" thickTop="1">
      <c r="A96" s="24"/>
      <c r="B96" s="154" t="s">
        <v>4</v>
      </c>
      <c r="C96" s="26"/>
      <c r="D96" s="109" t="str">
        <f>D4</f>
        <v>LOCAL: LOCALIDADE DE SANTA LÚCIA - PRESIDENTE KENNEDY - ES</v>
      </c>
      <c r="E96" s="110"/>
      <c r="F96" s="110"/>
      <c r="G96" s="111"/>
      <c r="H96" s="96" t="s">
        <v>5</v>
      </c>
      <c r="I96" s="29"/>
      <c r="J96" s="24"/>
      <c r="K96" s="30"/>
      <c r="L96" s="69"/>
      <c r="M96" s="70"/>
      <c r="N96" s="118"/>
      <c r="O96" s="12"/>
      <c r="P96" s="104"/>
      <c r="Q96" s="122"/>
      <c r="S96" s="124"/>
    </row>
    <row r="97" spans="1:19" s="5" customFormat="1" ht="15" customHeight="1" thickBot="1">
      <c r="A97" s="31"/>
      <c r="B97" s="155"/>
      <c r="C97" s="32"/>
      <c r="D97" s="27" t="str">
        <f>D5</f>
        <v>EMPRESA: CONSTRUTORA GOUVEA LTDA - ME</v>
      </c>
      <c r="E97" s="33"/>
      <c r="F97" s="33"/>
      <c r="G97" s="71"/>
      <c r="H97" s="95" t="s">
        <v>6</v>
      </c>
      <c r="I97" s="34"/>
      <c r="J97" s="31"/>
      <c r="K97" s="34"/>
      <c r="L97" s="72"/>
      <c r="M97" s="73">
        <f>M90</f>
        <v>199860.86953197958</v>
      </c>
      <c r="N97" s="118"/>
      <c r="O97" s="12"/>
      <c r="P97" s="104"/>
      <c r="Q97" s="122"/>
      <c r="S97" s="124"/>
    </row>
    <row r="98" spans="1:19" s="39" customFormat="1" ht="15" customHeight="1" thickTop="1">
      <c r="A98" s="35"/>
      <c r="B98" s="36"/>
      <c r="C98" s="36"/>
      <c r="D98" s="36"/>
      <c r="E98" s="36"/>
      <c r="F98" s="37"/>
      <c r="G98" s="74"/>
      <c r="H98" s="75"/>
      <c r="I98" s="76"/>
      <c r="J98" s="74" t="s">
        <v>28</v>
      </c>
      <c r="K98" s="74"/>
      <c r="L98" s="77"/>
      <c r="M98" s="78"/>
      <c r="N98" s="118"/>
      <c r="O98" s="12"/>
      <c r="P98" s="105"/>
      <c r="Q98" s="122"/>
      <c r="R98" s="5"/>
      <c r="S98" s="124"/>
    </row>
    <row r="99" spans="1:19" s="39" customFormat="1" ht="15" customHeight="1">
      <c r="A99" s="40" t="s">
        <v>7</v>
      </c>
      <c r="B99" s="41"/>
      <c r="C99" s="38" t="s">
        <v>8</v>
      </c>
      <c r="D99" s="41"/>
      <c r="E99" s="41"/>
      <c r="F99" s="42" t="s">
        <v>11</v>
      </c>
      <c r="G99" s="79" t="s">
        <v>29</v>
      </c>
      <c r="H99" s="61" t="s">
        <v>30</v>
      </c>
      <c r="I99" s="80" t="s">
        <v>31</v>
      </c>
      <c r="J99" s="2" t="s">
        <v>32</v>
      </c>
      <c r="K99" s="79" t="s">
        <v>31</v>
      </c>
      <c r="L99" s="16" t="s">
        <v>33</v>
      </c>
      <c r="M99" s="81" t="s">
        <v>31</v>
      </c>
      <c r="N99" s="118"/>
      <c r="O99" s="12"/>
      <c r="P99" s="105"/>
      <c r="Q99" s="122"/>
      <c r="R99" s="5"/>
      <c r="S99" s="124"/>
    </row>
    <row r="100" spans="1:19" s="39" customFormat="1" ht="15" customHeight="1" thickBot="1">
      <c r="A100" s="43"/>
      <c r="B100" s="44"/>
      <c r="C100" s="44"/>
      <c r="D100" s="44"/>
      <c r="E100" s="44"/>
      <c r="F100" s="45"/>
      <c r="G100" s="82"/>
      <c r="H100" s="83" t="s">
        <v>1</v>
      </c>
      <c r="I100" s="84"/>
      <c r="J100" s="85" t="s">
        <v>34</v>
      </c>
      <c r="K100" s="82"/>
      <c r="L100" s="86"/>
      <c r="M100" s="87"/>
      <c r="N100" s="118"/>
      <c r="O100" s="12"/>
      <c r="P100" s="105"/>
      <c r="Q100" s="122"/>
      <c r="R100" s="5"/>
      <c r="S100" s="124"/>
    </row>
    <row r="101" spans="1:19" s="5" customFormat="1" ht="12.75" customHeight="1" thickTop="1">
      <c r="A101" s="133">
        <v>9</v>
      </c>
      <c r="B101" s="143" t="s">
        <v>176</v>
      </c>
      <c r="C101" s="144"/>
      <c r="D101" s="144"/>
      <c r="E101" s="145"/>
      <c r="F101" s="132"/>
      <c r="G101" s="8"/>
      <c r="H101" s="103"/>
      <c r="I101" s="8"/>
      <c r="J101" s="8"/>
      <c r="K101" s="100"/>
      <c r="L101" s="8"/>
      <c r="M101" s="102"/>
      <c r="N101" s="118">
        <f t="shared" si="6"/>
        <v>0</v>
      </c>
      <c r="O101" s="12">
        <f t="shared" si="7"/>
        <v>0</v>
      </c>
      <c r="P101" s="122"/>
      <c r="Q101" s="122"/>
      <c r="S101" s="124"/>
    </row>
    <row r="102" spans="1:19" s="5" customFormat="1" ht="12.75" customHeight="1">
      <c r="A102" s="116"/>
      <c r="B102" s="140" t="s">
        <v>177</v>
      </c>
      <c r="C102" s="141"/>
      <c r="D102" s="141"/>
      <c r="E102" s="142"/>
      <c r="F102" s="132"/>
      <c r="G102" s="8"/>
      <c r="H102" s="103"/>
      <c r="I102" s="8">
        <f>G102*H102</f>
        <v>0</v>
      </c>
      <c r="J102" s="8"/>
      <c r="K102" s="100"/>
      <c r="L102" s="8"/>
      <c r="M102" s="102">
        <f>L102*H102</f>
        <v>0</v>
      </c>
      <c r="N102" s="118">
        <f t="shared" si="6"/>
        <v>0</v>
      </c>
      <c r="O102" s="12">
        <f t="shared" si="7"/>
        <v>0</v>
      </c>
      <c r="P102" s="122"/>
      <c r="Q102" s="122"/>
      <c r="S102" s="124"/>
    </row>
    <row r="103" spans="1:19" s="5" customFormat="1" ht="12.75" customHeight="1">
      <c r="A103" s="116" t="s">
        <v>25</v>
      </c>
      <c r="B103" s="137" t="s">
        <v>178</v>
      </c>
      <c r="C103" s="138"/>
      <c r="D103" s="138"/>
      <c r="E103" s="139"/>
      <c r="F103" s="132" t="s">
        <v>179</v>
      </c>
      <c r="G103" s="8">
        <v>100</v>
      </c>
      <c r="H103" s="103">
        <v>38.87</v>
      </c>
      <c r="I103" s="8">
        <f aca="true" t="shared" si="10" ref="I103:I130">G103*H103</f>
        <v>3886.9999999999995</v>
      </c>
      <c r="J103" s="8"/>
      <c r="K103" s="100"/>
      <c r="L103" s="8"/>
      <c r="M103" s="102">
        <f aca="true" t="shared" si="11" ref="M103:M130">L103*H103</f>
        <v>0</v>
      </c>
      <c r="N103" s="118">
        <f t="shared" si="6"/>
        <v>100</v>
      </c>
      <c r="O103" s="12">
        <f t="shared" si="7"/>
        <v>3886.9999999999995</v>
      </c>
      <c r="P103" s="122"/>
      <c r="Q103" s="122"/>
      <c r="S103" s="124"/>
    </row>
    <row r="104" spans="1:19" s="5" customFormat="1" ht="12.75" customHeight="1">
      <c r="A104" s="116" t="s">
        <v>26</v>
      </c>
      <c r="B104" s="137" t="s">
        <v>180</v>
      </c>
      <c r="C104" s="138"/>
      <c r="D104" s="138"/>
      <c r="E104" s="139"/>
      <c r="F104" s="132" t="s">
        <v>179</v>
      </c>
      <c r="G104" s="8">
        <v>50</v>
      </c>
      <c r="H104" s="103">
        <v>73.77</v>
      </c>
      <c r="I104" s="8">
        <f t="shared" si="10"/>
        <v>3688.5</v>
      </c>
      <c r="J104" s="8"/>
      <c r="K104" s="100"/>
      <c r="L104" s="8"/>
      <c r="M104" s="102">
        <f t="shared" si="11"/>
        <v>0</v>
      </c>
      <c r="N104" s="118">
        <f t="shared" si="6"/>
        <v>50</v>
      </c>
      <c r="O104" s="12">
        <f t="shared" si="7"/>
        <v>3688.5</v>
      </c>
      <c r="P104" s="122"/>
      <c r="Q104" s="122"/>
      <c r="S104" s="124"/>
    </row>
    <row r="105" spans="1:19" s="5" customFormat="1" ht="12.75" customHeight="1">
      <c r="A105" s="116"/>
      <c r="B105" s="140" t="s">
        <v>181</v>
      </c>
      <c r="C105" s="141"/>
      <c r="D105" s="141"/>
      <c r="E105" s="142"/>
      <c r="F105" s="132">
        <v>0</v>
      </c>
      <c r="G105" s="8">
        <v>0</v>
      </c>
      <c r="H105" s="103"/>
      <c r="I105" s="8">
        <f t="shared" si="10"/>
        <v>0</v>
      </c>
      <c r="J105" s="8"/>
      <c r="K105" s="100"/>
      <c r="L105" s="8"/>
      <c r="M105" s="102">
        <f t="shared" si="11"/>
        <v>0</v>
      </c>
      <c r="N105" s="118">
        <f t="shared" si="6"/>
        <v>0</v>
      </c>
      <c r="O105" s="12">
        <f t="shared" si="7"/>
        <v>0</v>
      </c>
      <c r="P105" s="122"/>
      <c r="Q105" s="122"/>
      <c r="S105" s="124"/>
    </row>
    <row r="106" spans="1:19" s="5" customFormat="1" ht="12.75" customHeight="1">
      <c r="A106" s="116" t="s">
        <v>82</v>
      </c>
      <c r="B106" s="137" t="s">
        <v>69</v>
      </c>
      <c r="C106" s="138"/>
      <c r="D106" s="138"/>
      <c r="E106" s="139"/>
      <c r="F106" s="132" t="s">
        <v>182</v>
      </c>
      <c r="G106" s="8">
        <v>137.97</v>
      </c>
      <c r="H106" s="103">
        <v>32.79995651228528</v>
      </c>
      <c r="I106" s="131">
        <f t="shared" si="10"/>
        <v>4525.41</v>
      </c>
      <c r="J106" s="8"/>
      <c r="K106" s="100"/>
      <c r="L106" s="8"/>
      <c r="M106" s="102">
        <f t="shared" si="11"/>
        <v>0</v>
      </c>
      <c r="N106" s="118">
        <f t="shared" si="6"/>
        <v>137.97</v>
      </c>
      <c r="O106" s="12">
        <f t="shared" si="7"/>
        <v>4525.41</v>
      </c>
      <c r="P106" s="122"/>
      <c r="Q106" s="122"/>
      <c r="S106" s="124"/>
    </row>
    <row r="107" spans="1:19" s="5" customFormat="1" ht="12.75" customHeight="1">
      <c r="A107" s="116" t="s">
        <v>83</v>
      </c>
      <c r="B107" s="137" t="s">
        <v>67</v>
      </c>
      <c r="C107" s="138"/>
      <c r="D107" s="138"/>
      <c r="E107" s="139"/>
      <c r="F107" s="132" t="s">
        <v>182</v>
      </c>
      <c r="G107" s="8">
        <v>689.8499999999999</v>
      </c>
      <c r="H107" s="103">
        <v>6.359991302457057</v>
      </c>
      <c r="I107" s="131">
        <f t="shared" si="10"/>
        <v>4387.44</v>
      </c>
      <c r="J107" s="8"/>
      <c r="K107" s="100"/>
      <c r="L107" s="8"/>
      <c r="M107" s="102">
        <f t="shared" si="11"/>
        <v>0</v>
      </c>
      <c r="N107" s="118">
        <f t="shared" si="6"/>
        <v>689.8499999999999</v>
      </c>
      <c r="O107" s="12">
        <f t="shared" si="7"/>
        <v>4387.44</v>
      </c>
      <c r="P107" s="122"/>
      <c r="Q107" s="122"/>
      <c r="S107" s="124"/>
    </row>
    <row r="108" spans="1:19" s="5" customFormat="1" ht="12.75" customHeight="1">
      <c r="A108" s="116" t="s">
        <v>84</v>
      </c>
      <c r="B108" s="137" t="s">
        <v>183</v>
      </c>
      <c r="C108" s="138"/>
      <c r="D108" s="138"/>
      <c r="E108" s="139"/>
      <c r="F108" s="132" t="s">
        <v>182</v>
      </c>
      <c r="G108" s="8">
        <v>76.65</v>
      </c>
      <c r="H108" s="103">
        <v>48.67997390737117</v>
      </c>
      <c r="I108" s="8">
        <f t="shared" si="10"/>
        <v>3731.3200000000006</v>
      </c>
      <c r="J108" s="8"/>
      <c r="K108" s="100"/>
      <c r="L108" s="8"/>
      <c r="M108" s="102">
        <f t="shared" si="11"/>
        <v>0</v>
      </c>
      <c r="N108" s="118">
        <f t="shared" si="6"/>
        <v>76.65</v>
      </c>
      <c r="O108" s="12">
        <f t="shared" si="7"/>
        <v>3731.3200000000006</v>
      </c>
      <c r="P108" s="122"/>
      <c r="Q108" s="122"/>
      <c r="S108" s="124"/>
    </row>
    <row r="109" spans="1:19" s="5" customFormat="1" ht="12.75" customHeight="1">
      <c r="A109" s="116" t="s">
        <v>85</v>
      </c>
      <c r="B109" s="137" t="s">
        <v>184</v>
      </c>
      <c r="C109" s="138"/>
      <c r="D109" s="138"/>
      <c r="E109" s="139"/>
      <c r="F109" s="132" t="s">
        <v>182</v>
      </c>
      <c r="G109" s="8">
        <v>613.1999999999999</v>
      </c>
      <c r="H109" s="103">
        <v>12.859996738421398</v>
      </c>
      <c r="I109" s="8">
        <f t="shared" si="10"/>
        <v>7885.75</v>
      </c>
      <c r="J109" s="8"/>
      <c r="K109" s="100"/>
      <c r="L109" s="8"/>
      <c r="M109" s="102">
        <f t="shared" si="11"/>
        <v>0</v>
      </c>
      <c r="N109" s="118">
        <f t="shared" si="6"/>
        <v>613.1999999999999</v>
      </c>
      <c r="O109" s="12">
        <f t="shared" si="7"/>
        <v>7885.75</v>
      </c>
      <c r="P109" s="122"/>
      <c r="Q109" s="122"/>
      <c r="S109" s="124"/>
    </row>
    <row r="110" spans="1:19" s="5" customFormat="1" ht="12.75" customHeight="1">
      <c r="A110" s="116" t="s">
        <v>86</v>
      </c>
      <c r="B110" s="137" t="s">
        <v>185</v>
      </c>
      <c r="C110" s="138"/>
      <c r="D110" s="138"/>
      <c r="E110" s="139"/>
      <c r="F110" s="132" t="s">
        <v>182</v>
      </c>
      <c r="G110" s="8">
        <v>122.63999999999999</v>
      </c>
      <c r="H110" s="103">
        <v>21.40998043052838</v>
      </c>
      <c r="I110" s="8">
        <f t="shared" si="10"/>
        <v>2625.72</v>
      </c>
      <c r="J110" s="8"/>
      <c r="K110" s="100"/>
      <c r="L110" s="8"/>
      <c r="M110" s="102">
        <f t="shared" si="11"/>
        <v>0</v>
      </c>
      <c r="N110" s="118">
        <f t="shared" si="6"/>
        <v>122.63999999999999</v>
      </c>
      <c r="O110" s="12">
        <f t="shared" si="7"/>
        <v>2625.72</v>
      </c>
      <c r="P110" s="122"/>
      <c r="Q110" s="122"/>
      <c r="S110" s="124"/>
    </row>
    <row r="111" spans="1:19" s="5" customFormat="1" ht="12.75" customHeight="1">
      <c r="A111" s="116" t="s">
        <v>87</v>
      </c>
      <c r="B111" s="137" t="s">
        <v>186</v>
      </c>
      <c r="C111" s="138"/>
      <c r="D111" s="138"/>
      <c r="E111" s="139"/>
      <c r="F111" s="132" t="s">
        <v>182</v>
      </c>
      <c r="G111" s="8">
        <v>76.65</v>
      </c>
      <c r="H111" s="103">
        <v>17.4</v>
      </c>
      <c r="I111" s="8">
        <f t="shared" si="10"/>
        <v>1333.71</v>
      </c>
      <c r="J111" s="8"/>
      <c r="K111" s="100"/>
      <c r="L111" s="8"/>
      <c r="M111" s="102">
        <f t="shared" si="11"/>
        <v>0</v>
      </c>
      <c r="N111" s="118">
        <f t="shared" si="6"/>
        <v>76.65</v>
      </c>
      <c r="O111" s="12">
        <f t="shared" si="7"/>
        <v>1333.71</v>
      </c>
      <c r="P111" s="122"/>
      <c r="Q111" s="122"/>
      <c r="S111" s="124"/>
    </row>
    <row r="112" spans="1:19" s="5" customFormat="1" ht="12.75" customHeight="1">
      <c r="A112" s="116"/>
      <c r="B112" s="140" t="s">
        <v>187</v>
      </c>
      <c r="C112" s="141"/>
      <c r="D112" s="141"/>
      <c r="E112" s="142"/>
      <c r="F112" s="132">
        <v>0</v>
      </c>
      <c r="G112" s="8">
        <v>0</v>
      </c>
      <c r="H112" s="103"/>
      <c r="I112" s="8">
        <f t="shared" si="10"/>
        <v>0</v>
      </c>
      <c r="J112" s="8"/>
      <c r="K112" s="100"/>
      <c r="L112" s="8"/>
      <c r="M112" s="102">
        <f t="shared" si="11"/>
        <v>0</v>
      </c>
      <c r="N112" s="118">
        <f t="shared" si="6"/>
        <v>0</v>
      </c>
      <c r="O112" s="12">
        <f t="shared" si="7"/>
        <v>0</v>
      </c>
      <c r="P112" s="122"/>
      <c r="Q112" s="122"/>
      <c r="S112" s="124"/>
    </row>
    <row r="113" spans="1:19" s="5" customFormat="1" ht="12.75" customHeight="1">
      <c r="A113" s="116" t="s">
        <v>88</v>
      </c>
      <c r="B113" s="137" t="s">
        <v>188</v>
      </c>
      <c r="C113" s="138"/>
      <c r="D113" s="138"/>
      <c r="E113" s="139"/>
      <c r="F113" s="132" t="s">
        <v>189</v>
      </c>
      <c r="G113" s="8">
        <v>20</v>
      </c>
      <c r="H113" s="103">
        <v>147.47</v>
      </c>
      <c r="I113" s="8">
        <f t="shared" si="10"/>
        <v>2949.4</v>
      </c>
      <c r="J113" s="8"/>
      <c r="K113" s="100"/>
      <c r="L113" s="8"/>
      <c r="M113" s="102">
        <f t="shared" si="11"/>
        <v>0</v>
      </c>
      <c r="N113" s="118">
        <f t="shared" si="6"/>
        <v>20</v>
      </c>
      <c r="O113" s="12">
        <f t="shared" si="7"/>
        <v>2949.4</v>
      </c>
      <c r="P113" s="122"/>
      <c r="Q113" s="122"/>
      <c r="S113" s="124"/>
    </row>
    <row r="114" spans="1:19" s="5" customFormat="1" ht="12.75" customHeight="1">
      <c r="A114" s="116" t="s">
        <v>89</v>
      </c>
      <c r="B114" s="137" t="s">
        <v>190</v>
      </c>
      <c r="C114" s="138"/>
      <c r="D114" s="138"/>
      <c r="E114" s="139"/>
      <c r="F114" s="132" t="s">
        <v>189</v>
      </c>
      <c r="G114" s="8">
        <v>20</v>
      </c>
      <c r="H114" s="103">
        <v>64.33</v>
      </c>
      <c r="I114" s="8">
        <f t="shared" si="10"/>
        <v>1286.6</v>
      </c>
      <c r="J114" s="8"/>
      <c r="K114" s="100"/>
      <c r="L114" s="8"/>
      <c r="M114" s="102">
        <f t="shared" si="11"/>
        <v>0</v>
      </c>
      <c r="N114" s="118">
        <f t="shared" si="6"/>
        <v>20</v>
      </c>
      <c r="O114" s="12">
        <f t="shared" si="7"/>
        <v>1286.6</v>
      </c>
      <c r="P114" s="122"/>
      <c r="Q114" s="122"/>
      <c r="S114" s="124"/>
    </row>
    <row r="115" spans="1:19" s="5" customFormat="1" ht="12.75" customHeight="1">
      <c r="A115" s="116"/>
      <c r="B115" s="140" t="s">
        <v>191</v>
      </c>
      <c r="C115" s="141"/>
      <c r="D115" s="141"/>
      <c r="E115" s="142"/>
      <c r="F115" s="132">
        <v>0</v>
      </c>
      <c r="G115" s="8">
        <v>0</v>
      </c>
      <c r="H115" s="103"/>
      <c r="I115" s="8">
        <f t="shared" si="10"/>
        <v>0</v>
      </c>
      <c r="J115" s="8"/>
      <c r="K115" s="100"/>
      <c r="L115" s="8"/>
      <c r="M115" s="102">
        <f t="shared" si="11"/>
        <v>0</v>
      </c>
      <c r="N115" s="118">
        <f t="shared" si="6"/>
        <v>0</v>
      </c>
      <c r="O115" s="12">
        <f t="shared" si="7"/>
        <v>0</v>
      </c>
      <c r="P115" s="122"/>
      <c r="Q115" s="122"/>
      <c r="S115" s="124"/>
    </row>
    <row r="116" spans="1:19" s="5" customFormat="1" ht="12.75" customHeight="1">
      <c r="A116" s="116" t="s">
        <v>90</v>
      </c>
      <c r="B116" s="137" t="s">
        <v>192</v>
      </c>
      <c r="C116" s="138"/>
      <c r="D116" s="138"/>
      <c r="E116" s="139"/>
      <c r="F116" s="132" t="s">
        <v>193</v>
      </c>
      <c r="G116" s="8">
        <v>256</v>
      </c>
      <c r="H116" s="103">
        <v>275.98</v>
      </c>
      <c r="I116" s="8">
        <f t="shared" si="10"/>
        <v>70650.88</v>
      </c>
      <c r="J116" s="8"/>
      <c r="K116" s="100"/>
      <c r="L116" s="8"/>
      <c r="M116" s="102">
        <f t="shared" si="11"/>
        <v>0</v>
      </c>
      <c r="N116" s="118">
        <f t="shared" si="6"/>
        <v>256</v>
      </c>
      <c r="O116" s="12">
        <f t="shared" si="7"/>
        <v>70650.88</v>
      </c>
      <c r="P116" s="122"/>
      <c r="Q116" s="122"/>
      <c r="S116" s="124"/>
    </row>
    <row r="117" spans="1:19" s="5" customFormat="1" ht="12.75" customHeight="1">
      <c r="A117" s="116"/>
      <c r="B117" s="140" t="s">
        <v>194</v>
      </c>
      <c r="C117" s="141"/>
      <c r="D117" s="141"/>
      <c r="E117" s="142"/>
      <c r="F117" s="132">
        <v>0</v>
      </c>
      <c r="G117" s="8">
        <v>0</v>
      </c>
      <c r="H117" s="103"/>
      <c r="I117" s="8">
        <f t="shared" si="10"/>
        <v>0</v>
      </c>
      <c r="J117" s="8"/>
      <c r="K117" s="100"/>
      <c r="L117" s="8"/>
      <c r="M117" s="102">
        <f t="shared" si="11"/>
        <v>0</v>
      </c>
      <c r="N117" s="118">
        <f t="shared" si="6"/>
        <v>0</v>
      </c>
      <c r="O117" s="12">
        <f t="shared" si="7"/>
        <v>0</v>
      </c>
      <c r="P117" s="122"/>
      <c r="Q117" s="122"/>
      <c r="S117" s="124"/>
    </row>
    <row r="118" spans="1:19" s="5" customFormat="1" ht="12.75" customHeight="1">
      <c r="A118" s="116" t="s">
        <v>91</v>
      </c>
      <c r="B118" s="137" t="s">
        <v>195</v>
      </c>
      <c r="C118" s="138"/>
      <c r="D118" s="138"/>
      <c r="E118" s="139"/>
      <c r="F118" s="132" t="s">
        <v>10</v>
      </c>
      <c r="G118" s="8">
        <v>1533</v>
      </c>
      <c r="H118" s="103">
        <v>10.28</v>
      </c>
      <c r="I118" s="8">
        <f t="shared" si="10"/>
        <v>15759.24</v>
      </c>
      <c r="J118" s="8"/>
      <c r="K118" s="100"/>
      <c r="L118" s="8"/>
      <c r="M118" s="102">
        <f t="shared" si="11"/>
        <v>0</v>
      </c>
      <c r="N118" s="118">
        <f t="shared" si="6"/>
        <v>1533</v>
      </c>
      <c r="O118" s="12">
        <f t="shared" si="7"/>
        <v>15759.24</v>
      </c>
      <c r="P118" s="122"/>
      <c r="Q118" s="122"/>
      <c r="S118" s="124"/>
    </row>
    <row r="119" spans="1:19" s="5" customFormat="1" ht="12.75" customHeight="1">
      <c r="A119" s="116" t="s">
        <v>92</v>
      </c>
      <c r="B119" s="137" t="s">
        <v>196</v>
      </c>
      <c r="C119" s="138"/>
      <c r="D119" s="138"/>
      <c r="E119" s="139"/>
      <c r="F119" s="132" t="s">
        <v>189</v>
      </c>
      <c r="G119" s="8">
        <v>256</v>
      </c>
      <c r="H119" s="103">
        <v>7.71</v>
      </c>
      <c r="I119" s="8">
        <f t="shared" si="10"/>
        <v>1973.76</v>
      </c>
      <c r="J119" s="8"/>
      <c r="K119" s="100"/>
      <c r="L119" s="8"/>
      <c r="M119" s="102">
        <f t="shared" si="11"/>
        <v>0</v>
      </c>
      <c r="N119" s="118">
        <f t="shared" si="6"/>
        <v>256</v>
      </c>
      <c r="O119" s="12">
        <f t="shared" si="7"/>
        <v>1973.76</v>
      </c>
      <c r="P119" s="122"/>
      <c r="Q119" s="122"/>
      <c r="S119" s="124"/>
    </row>
    <row r="120" spans="1:19" s="5" customFormat="1" ht="12.75" customHeight="1">
      <c r="A120" s="116"/>
      <c r="B120" s="140" t="s">
        <v>197</v>
      </c>
      <c r="C120" s="141"/>
      <c r="D120" s="141"/>
      <c r="E120" s="142"/>
      <c r="F120" s="132">
        <v>0</v>
      </c>
      <c r="G120" s="8">
        <v>0</v>
      </c>
      <c r="H120" s="103"/>
      <c r="I120" s="8">
        <f t="shared" si="10"/>
        <v>0</v>
      </c>
      <c r="J120" s="8"/>
      <c r="K120" s="100"/>
      <c r="L120" s="8"/>
      <c r="M120" s="102">
        <f t="shared" si="11"/>
        <v>0</v>
      </c>
      <c r="N120" s="118">
        <f t="shared" si="6"/>
        <v>0</v>
      </c>
      <c r="O120" s="12">
        <f t="shared" si="7"/>
        <v>0</v>
      </c>
      <c r="P120" s="122"/>
      <c r="Q120" s="122"/>
      <c r="S120" s="124"/>
    </row>
    <row r="121" spans="1:19" s="5" customFormat="1" ht="12.75" customHeight="1">
      <c r="A121" s="116" t="s">
        <v>93</v>
      </c>
      <c r="B121" s="137" t="s">
        <v>69</v>
      </c>
      <c r="C121" s="138"/>
      <c r="D121" s="138"/>
      <c r="E121" s="139"/>
      <c r="F121" s="132" t="s">
        <v>182</v>
      </c>
      <c r="G121" s="8">
        <v>768</v>
      </c>
      <c r="H121" s="103">
        <v>32.8</v>
      </c>
      <c r="I121" s="8">
        <f t="shared" si="10"/>
        <v>25190.399999999998</v>
      </c>
      <c r="J121" s="8"/>
      <c r="K121" s="100"/>
      <c r="L121" s="8"/>
      <c r="M121" s="102">
        <f t="shared" si="11"/>
        <v>0</v>
      </c>
      <c r="N121" s="118">
        <f t="shared" si="6"/>
        <v>768</v>
      </c>
      <c r="O121" s="12">
        <f t="shared" si="7"/>
        <v>25190.399999999998</v>
      </c>
      <c r="P121" s="122"/>
      <c r="Q121" s="122"/>
      <c r="S121" s="124"/>
    </row>
    <row r="122" spans="1:19" s="5" customFormat="1" ht="12.75" customHeight="1">
      <c r="A122" s="116" t="s">
        <v>94</v>
      </c>
      <c r="B122" s="137" t="s">
        <v>183</v>
      </c>
      <c r="C122" s="138"/>
      <c r="D122" s="138"/>
      <c r="E122" s="139"/>
      <c r="F122" s="132" t="s">
        <v>182</v>
      </c>
      <c r="G122" s="8">
        <v>128</v>
      </c>
      <c r="H122" s="103">
        <v>48.68</v>
      </c>
      <c r="I122" s="8">
        <f t="shared" si="10"/>
        <v>6231.04</v>
      </c>
      <c r="J122" s="8"/>
      <c r="K122" s="100"/>
      <c r="L122" s="8"/>
      <c r="M122" s="102">
        <f t="shared" si="11"/>
        <v>0</v>
      </c>
      <c r="N122" s="118">
        <f t="shared" si="6"/>
        <v>128</v>
      </c>
      <c r="O122" s="12">
        <f t="shared" si="7"/>
        <v>6231.04</v>
      </c>
      <c r="P122" s="122"/>
      <c r="Q122" s="122"/>
      <c r="S122" s="124"/>
    </row>
    <row r="123" spans="1:19" s="5" customFormat="1" ht="12.75" customHeight="1">
      <c r="A123" s="116" t="s">
        <v>95</v>
      </c>
      <c r="B123" s="137" t="s">
        <v>185</v>
      </c>
      <c r="C123" s="138"/>
      <c r="D123" s="138"/>
      <c r="E123" s="139"/>
      <c r="F123" s="132" t="s">
        <v>182</v>
      </c>
      <c r="G123" s="8">
        <v>640</v>
      </c>
      <c r="H123" s="103">
        <v>21.41</v>
      </c>
      <c r="I123" s="8">
        <f t="shared" si="10"/>
        <v>13702.4</v>
      </c>
      <c r="J123" s="8"/>
      <c r="K123" s="100"/>
      <c r="L123" s="8"/>
      <c r="M123" s="102">
        <f t="shared" si="11"/>
        <v>0</v>
      </c>
      <c r="N123" s="118">
        <f t="shared" si="6"/>
        <v>640</v>
      </c>
      <c r="O123" s="12">
        <f t="shared" si="7"/>
        <v>13702.4</v>
      </c>
      <c r="P123" s="122"/>
      <c r="Q123" s="122"/>
      <c r="S123" s="124"/>
    </row>
    <row r="124" spans="1:19" s="5" customFormat="1" ht="12.75" customHeight="1">
      <c r="A124" s="116" t="s">
        <v>96</v>
      </c>
      <c r="B124" s="137" t="s">
        <v>198</v>
      </c>
      <c r="C124" s="138"/>
      <c r="D124" s="138"/>
      <c r="E124" s="139"/>
      <c r="F124" s="132" t="s">
        <v>189</v>
      </c>
      <c r="G124" s="8">
        <v>259</v>
      </c>
      <c r="H124" s="103">
        <v>4.31</v>
      </c>
      <c r="I124" s="8">
        <f t="shared" si="10"/>
        <v>1116.29</v>
      </c>
      <c r="J124" s="8"/>
      <c r="K124" s="100"/>
      <c r="L124" s="8"/>
      <c r="M124" s="102">
        <f t="shared" si="11"/>
        <v>0</v>
      </c>
      <c r="N124" s="118">
        <f t="shared" si="6"/>
        <v>259</v>
      </c>
      <c r="O124" s="12">
        <f t="shared" si="7"/>
        <v>1116.29</v>
      </c>
      <c r="P124" s="122"/>
      <c r="Q124" s="122"/>
      <c r="S124" s="124"/>
    </row>
    <row r="125" spans="1:19" s="5" customFormat="1" ht="12.75" customHeight="1">
      <c r="A125" s="116" t="s">
        <v>97</v>
      </c>
      <c r="B125" s="137" t="s">
        <v>199</v>
      </c>
      <c r="C125" s="138"/>
      <c r="D125" s="138"/>
      <c r="E125" s="139"/>
      <c r="F125" s="132" t="s">
        <v>10</v>
      </c>
      <c r="G125" s="8">
        <v>2560</v>
      </c>
      <c r="H125" s="103">
        <v>2.33</v>
      </c>
      <c r="I125" s="8">
        <f t="shared" si="10"/>
        <v>5964.8</v>
      </c>
      <c r="J125" s="8"/>
      <c r="K125" s="100"/>
      <c r="L125" s="8"/>
      <c r="M125" s="102">
        <f t="shared" si="11"/>
        <v>0</v>
      </c>
      <c r="N125" s="118">
        <f t="shared" si="6"/>
        <v>2560</v>
      </c>
      <c r="O125" s="12">
        <f t="shared" si="7"/>
        <v>5964.8</v>
      </c>
      <c r="P125" s="122"/>
      <c r="Q125" s="122"/>
      <c r="S125" s="124"/>
    </row>
    <row r="126" spans="1:19" s="5" customFormat="1" ht="12.75" customHeight="1">
      <c r="A126" s="116" t="s">
        <v>98</v>
      </c>
      <c r="B126" s="137" t="s">
        <v>200</v>
      </c>
      <c r="C126" s="138"/>
      <c r="D126" s="138"/>
      <c r="E126" s="139"/>
      <c r="F126" s="132" t="s">
        <v>189</v>
      </c>
      <c r="G126" s="8">
        <v>500</v>
      </c>
      <c r="H126" s="103">
        <v>5.24</v>
      </c>
      <c r="I126" s="8">
        <f t="shared" si="10"/>
        <v>2620</v>
      </c>
      <c r="J126" s="8"/>
      <c r="K126" s="100"/>
      <c r="L126" s="8"/>
      <c r="M126" s="102">
        <f t="shared" si="11"/>
        <v>0</v>
      </c>
      <c r="N126" s="118">
        <f t="shared" si="6"/>
        <v>500</v>
      </c>
      <c r="O126" s="12">
        <f t="shared" si="7"/>
        <v>2620</v>
      </c>
      <c r="P126" s="122"/>
      <c r="Q126" s="122"/>
      <c r="S126" s="124"/>
    </row>
    <row r="127" spans="1:19" s="5" customFormat="1" ht="12.75" customHeight="1">
      <c r="A127" s="116" t="s">
        <v>99</v>
      </c>
      <c r="B127" s="137" t="s">
        <v>201</v>
      </c>
      <c r="C127" s="138"/>
      <c r="D127" s="138"/>
      <c r="E127" s="139"/>
      <c r="F127" s="132" t="s">
        <v>189</v>
      </c>
      <c r="G127" s="8">
        <v>512</v>
      </c>
      <c r="H127" s="103">
        <v>2.58</v>
      </c>
      <c r="I127" s="8">
        <f t="shared" si="10"/>
        <v>1320.96</v>
      </c>
      <c r="J127" s="8"/>
      <c r="K127" s="100"/>
      <c r="L127" s="8"/>
      <c r="M127" s="102">
        <f t="shared" si="11"/>
        <v>0</v>
      </c>
      <c r="N127" s="118">
        <f t="shared" si="6"/>
        <v>512</v>
      </c>
      <c r="O127" s="12">
        <f t="shared" si="7"/>
        <v>1320.96</v>
      </c>
      <c r="P127" s="122"/>
      <c r="Q127" s="122"/>
      <c r="S127" s="124"/>
    </row>
    <row r="128" spans="1:19" s="5" customFormat="1" ht="12.75" customHeight="1">
      <c r="A128" s="116" t="s">
        <v>100</v>
      </c>
      <c r="B128" s="137" t="s">
        <v>202</v>
      </c>
      <c r="C128" s="138"/>
      <c r="D128" s="138"/>
      <c r="E128" s="139"/>
      <c r="F128" s="132" t="s">
        <v>189</v>
      </c>
      <c r="G128" s="8">
        <v>250</v>
      </c>
      <c r="H128" s="103">
        <v>2.7</v>
      </c>
      <c r="I128" s="8">
        <f t="shared" si="10"/>
        <v>675</v>
      </c>
      <c r="J128" s="8"/>
      <c r="K128" s="100"/>
      <c r="L128" s="8"/>
      <c r="M128" s="102">
        <f t="shared" si="11"/>
        <v>0</v>
      </c>
      <c r="N128" s="118">
        <f t="shared" si="6"/>
        <v>250</v>
      </c>
      <c r="O128" s="12">
        <f t="shared" si="7"/>
        <v>675</v>
      </c>
      <c r="P128" s="122"/>
      <c r="Q128" s="122"/>
      <c r="S128" s="124"/>
    </row>
    <row r="129" spans="1:19" s="5" customFormat="1" ht="12.75" customHeight="1">
      <c r="A129" s="116" t="s">
        <v>101</v>
      </c>
      <c r="B129" s="137" t="s">
        <v>203</v>
      </c>
      <c r="C129" s="138"/>
      <c r="D129" s="138"/>
      <c r="E129" s="139"/>
      <c r="F129" s="132" t="s">
        <v>189</v>
      </c>
      <c r="G129" s="8">
        <v>250</v>
      </c>
      <c r="H129" s="103">
        <v>2.57</v>
      </c>
      <c r="I129" s="8">
        <f t="shared" si="10"/>
        <v>642.5</v>
      </c>
      <c r="J129" s="8"/>
      <c r="K129" s="100"/>
      <c r="L129" s="8"/>
      <c r="M129" s="102">
        <f t="shared" si="11"/>
        <v>0</v>
      </c>
      <c r="N129" s="118">
        <f t="shared" si="6"/>
        <v>250</v>
      </c>
      <c r="O129" s="12">
        <f t="shared" si="7"/>
        <v>642.5</v>
      </c>
      <c r="P129" s="122"/>
      <c r="Q129" s="122"/>
      <c r="S129" s="124"/>
    </row>
    <row r="130" spans="1:19" s="5" customFormat="1" ht="12.75" customHeight="1" thickBot="1">
      <c r="A130" s="116" t="s">
        <v>102</v>
      </c>
      <c r="B130" s="137" t="s">
        <v>204</v>
      </c>
      <c r="C130" s="138"/>
      <c r="D130" s="138"/>
      <c r="E130" s="139"/>
      <c r="F130" s="132" t="s">
        <v>189</v>
      </c>
      <c r="G130" s="8">
        <v>256</v>
      </c>
      <c r="H130" s="103">
        <v>145.64</v>
      </c>
      <c r="I130" s="8">
        <f t="shared" si="10"/>
        <v>37283.84</v>
      </c>
      <c r="J130" s="8"/>
      <c r="K130" s="100"/>
      <c r="L130" s="8"/>
      <c r="M130" s="102">
        <f t="shared" si="11"/>
        <v>0</v>
      </c>
      <c r="N130" s="118">
        <f t="shared" si="6"/>
        <v>256</v>
      </c>
      <c r="O130" s="12">
        <f t="shared" si="7"/>
        <v>37283.84</v>
      </c>
      <c r="P130" s="122"/>
      <c r="Q130" s="122"/>
      <c r="S130" s="124"/>
    </row>
    <row r="131" spans="1:17" s="3" customFormat="1" ht="26.25" customHeight="1" thickBot="1" thickTop="1">
      <c r="A131" s="46"/>
      <c r="B131" s="47"/>
      <c r="C131" s="47"/>
      <c r="D131" s="47"/>
      <c r="E131" s="47"/>
      <c r="F131" s="47"/>
      <c r="G131" s="47"/>
      <c r="H131" s="62"/>
      <c r="I131" s="49"/>
      <c r="J131" s="47" t="s">
        <v>35</v>
      </c>
      <c r="K131" s="48"/>
      <c r="L131" s="88"/>
      <c r="M131" s="89">
        <f>SUM(M97:M130)</f>
        <v>199860.86953197958</v>
      </c>
      <c r="N131" s="118"/>
      <c r="O131" s="12"/>
      <c r="Q131" s="122"/>
    </row>
    <row r="132" spans="1:17" s="3" customFormat="1" ht="26.25" customHeight="1" thickTop="1">
      <c r="A132" s="50" t="s">
        <v>9</v>
      </c>
      <c r="B132" s="51"/>
      <c r="C132" s="52"/>
      <c r="D132" s="53" t="str">
        <f>D91</f>
        <v>2   A  .       MEDIÇÃO  EFETUADA   EM   23/08/2017</v>
      </c>
      <c r="E132" s="54"/>
      <c r="F132" s="54"/>
      <c r="G132" s="54"/>
      <c r="H132" s="63"/>
      <c r="I132" s="55" t="s">
        <v>36</v>
      </c>
      <c r="J132" s="51"/>
      <c r="K132" s="51"/>
      <c r="L132" s="15"/>
      <c r="M132" s="90"/>
      <c r="N132" s="118"/>
      <c r="O132" s="12"/>
      <c r="P132" s="106"/>
      <c r="Q132" s="122"/>
    </row>
    <row r="133" spans="1:17" s="3" customFormat="1" ht="26.25" customHeight="1" thickBot="1">
      <c r="A133" s="56" t="s">
        <v>37</v>
      </c>
      <c r="B133" s="57"/>
      <c r="C133" s="58"/>
      <c r="D133" s="59"/>
      <c r="E133" s="59"/>
      <c r="F133" s="59"/>
      <c r="G133" s="59"/>
      <c r="H133" s="64"/>
      <c r="I133" s="60"/>
      <c r="J133" s="1"/>
      <c r="K133" s="1"/>
      <c r="L133" s="91"/>
      <c r="M133" s="92"/>
      <c r="N133" s="118"/>
      <c r="O133" s="12"/>
      <c r="P133" s="106"/>
      <c r="Q133" s="122"/>
    </row>
    <row r="134" spans="1:19" s="5" customFormat="1" ht="24" customHeight="1" thickBot="1" thickTop="1">
      <c r="A134" s="146" t="s">
        <v>38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18"/>
      <c r="O134" s="12"/>
      <c r="P134" s="104"/>
      <c r="Q134" s="122"/>
      <c r="S134" s="124"/>
    </row>
    <row r="135" spans="1:19" s="5" customFormat="1" ht="15" customHeight="1" thickTop="1">
      <c r="A135" s="19"/>
      <c r="B135" s="20" t="s">
        <v>2</v>
      </c>
      <c r="C135" s="21"/>
      <c r="D135" s="22" t="str">
        <f>D2</f>
        <v>OBRA/SERVIÇO: OBRAS DE INFRAESTRUTURA E SANEAMENTO BÁSICO                   </v>
      </c>
      <c r="E135" s="22"/>
      <c r="F135" s="22"/>
      <c r="G135" s="23"/>
      <c r="H135" s="94" t="s">
        <v>27</v>
      </c>
      <c r="I135" s="65"/>
      <c r="J135" s="23"/>
      <c r="K135" s="23"/>
      <c r="L135" s="66"/>
      <c r="M135" s="135" t="s">
        <v>242</v>
      </c>
      <c r="N135" s="118"/>
      <c r="O135" s="12"/>
      <c r="P135" s="104"/>
      <c r="Q135" s="122"/>
      <c r="S135" s="124"/>
    </row>
    <row r="136" spans="1:19" s="5" customFormat="1" ht="15" customHeight="1" thickBot="1">
      <c r="A136" s="24"/>
      <c r="B136" s="25" t="s">
        <v>3</v>
      </c>
      <c r="C136" s="26"/>
      <c r="D136" s="147" t="str">
        <f>D3</f>
        <v>(PAVIMENTAÇÃO, DRENAGEM E REDE DE ESGOTAMENTO SANITÁRIO)</v>
      </c>
      <c r="E136" s="148"/>
      <c r="F136" s="148"/>
      <c r="G136" s="149"/>
      <c r="H136" s="95" t="s">
        <v>39</v>
      </c>
      <c r="I136" s="28"/>
      <c r="J136" s="150">
        <f>J3</f>
        <v>2294961.5</v>
      </c>
      <c r="K136" s="151"/>
      <c r="L136" s="67"/>
      <c r="M136" s="68"/>
      <c r="N136" s="118"/>
      <c r="O136" s="12"/>
      <c r="P136" s="104"/>
      <c r="Q136" s="122"/>
      <c r="S136" s="124"/>
    </row>
    <row r="137" spans="1:19" s="5" customFormat="1" ht="15" customHeight="1" thickTop="1">
      <c r="A137" s="24"/>
      <c r="B137" s="154" t="s">
        <v>4</v>
      </c>
      <c r="C137" s="26"/>
      <c r="D137" s="109" t="str">
        <f>D4</f>
        <v>LOCAL: LOCALIDADE DE SANTA LÚCIA - PRESIDENTE KENNEDY - ES</v>
      </c>
      <c r="E137" s="110"/>
      <c r="F137" s="110"/>
      <c r="G137" s="111"/>
      <c r="H137" s="96" t="s">
        <v>5</v>
      </c>
      <c r="I137" s="29"/>
      <c r="J137" s="24"/>
      <c r="K137" s="30"/>
      <c r="L137" s="69"/>
      <c r="M137" s="70"/>
      <c r="N137" s="118"/>
      <c r="O137" s="12"/>
      <c r="P137" s="104"/>
      <c r="Q137" s="122"/>
      <c r="S137" s="124"/>
    </row>
    <row r="138" spans="1:19" s="5" customFormat="1" ht="15" customHeight="1" thickBot="1">
      <c r="A138" s="31"/>
      <c r="B138" s="155"/>
      <c r="C138" s="32"/>
      <c r="D138" s="27" t="str">
        <f>D5</f>
        <v>EMPRESA: CONSTRUTORA GOUVEA LTDA - ME</v>
      </c>
      <c r="E138" s="33"/>
      <c r="F138" s="33"/>
      <c r="G138" s="71"/>
      <c r="H138" s="95" t="s">
        <v>6</v>
      </c>
      <c r="I138" s="34"/>
      <c r="J138" s="31"/>
      <c r="K138" s="34"/>
      <c r="L138" s="72"/>
      <c r="M138" s="73">
        <f>M131</f>
        <v>199860.86953197958</v>
      </c>
      <c r="N138" s="118"/>
      <c r="O138" s="12"/>
      <c r="P138" s="104"/>
      <c r="Q138" s="122"/>
      <c r="S138" s="124"/>
    </row>
    <row r="139" spans="1:19" s="39" customFormat="1" ht="15" customHeight="1" thickTop="1">
      <c r="A139" s="35"/>
      <c r="B139" s="36"/>
      <c r="C139" s="36"/>
      <c r="D139" s="36"/>
      <c r="E139" s="36"/>
      <c r="F139" s="37"/>
      <c r="G139" s="74"/>
      <c r="H139" s="75"/>
      <c r="I139" s="76"/>
      <c r="J139" s="74" t="s">
        <v>28</v>
      </c>
      <c r="K139" s="74"/>
      <c r="L139" s="77"/>
      <c r="M139" s="78"/>
      <c r="N139" s="118"/>
      <c r="O139" s="12"/>
      <c r="P139" s="105"/>
      <c r="Q139" s="122"/>
      <c r="R139" s="5"/>
      <c r="S139" s="124"/>
    </row>
    <row r="140" spans="1:19" s="39" customFormat="1" ht="15" customHeight="1">
      <c r="A140" s="40" t="s">
        <v>7</v>
      </c>
      <c r="B140" s="41"/>
      <c r="C140" s="38" t="s">
        <v>8</v>
      </c>
      <c r="D140" s="41"/>
      <c r="E140" s="41"/>
      <c r="F140" s="42" t="s">
        <v>11</v>
      </c>
      <c r="G140" s="79" t="s">
        <v>29</v>
      </c>
      <c r="H140" s="61" t="s">
        <v>30</v>
      </c>
      <c r="I140" s="80" t="s">
        <v>31</v>
      </c>
      <c r="J140" s="2" t="s">
        <v>32</v>
      </c>
      <c r="K140" s="79" t="s">
        <v>31</v>
      </c>
      <c r="L140" s="16" t="s">
        <v>33</v>
      </c>
      <c r="M140" s="81" t="s">
        <v>31</v>
      </c>
      <c r="N140" s="118"/>
      <c r="O140" s="12"/>
      <c r="P140" s="105"/>
      <c r="Q140" s="122"/>
      <c r="R140" s="5"/>
      <c r="S140" s="124"/>
    </row>
    <row r="141" spans="1:19" s="39" customFormat="1" ht="15" customHeight="1" thickBot="1">
      <c r="A141" s="43"/>
      <c r="B141" s="44"/>
      <c r="C141" s="44"/>
      <c r="D141" s="44"/>
      <c r="E141" s="44"/>
      <c r="F141" s="45"/>
      <c r="G141" s="82"/>
      <c r="H141" s="83" t="s">
        <v>1</v>
      </c>
      <c r="I141" s="84"/>
      <c r="J141" s="85" t="s">
        <v>34</v>
      </c>
      <c r="K141" s="82"/>
      <c r="L141" s="86"/>
      <c r="M141" s="87"/>
      <c r="N141" s="118"/>
      <c r="O141" s="12"/>
      <c r="P141" s="105"/>
      <c r="Q141" s="122"/>
      <c r="R141" s="5"/>
      <c r="S141" s="124"/>
    </row>
    <row r="142" spans="1:19" s="5" customFormat="1" ht="12.75" customHeight="1" thickTop="1">
      <c r="A142" s="133">
        <v>10</v>
      </c>
      <c r="B142" s="143" t="str">
        <f>'[1]ORÇAMENTO'!$D$116</f>
        <v>SERVIÇOS AUXILIARES TÉCNICOS</v>
      </c>
      <c r="C142" s="144"/>
      <c r="D142" s="144"/>
      <c r="E142" s="145"/>
      <c r="F142" s="132"/>
      <c r="G142" s="8"/>
      <c r="H142" s="103"/>
      <c r="I142" s="8"/>
      <c r="J142" s="8"/>
      <c r="K142" s="100"/>
      <c r="L142" s="8"/>
      <c r="M142" s="102"/>
      <c r="N142" s="118">
        <f aca="true" t="shared" si="12" ref="N142:N178">G142-J142-L142</f>
        <v>0</v>
      </c>
      <c r="O142" s="12">
        <f aca="true" t="shared" si="13" ref="O142:O178">N142*H142</f>
        <v>0</v>
      </c>
      <c r="P142" s="122"/>
      <c r="Q142" s="122"/>
      <c r="S142" s="124"/>
    </row>
    <row r="143" spans="1:19" s="5" customFormat="1" ht="12.75" customHeight="1">
      <c r="A143" s="116" t="s">
        <v>174</v>
      </c>
      <c r="B143" s="137" t="s">
        <v>80</v>
      </c>
      <c r="C143" s="138"/>
      <c r="D143" s="138"/>
      <c r="E143" s="139"/>
      <c r="F143" s="132" t="s">
        <v>0</v>
      </c>
      <c r="G143" s="8">
        <v>12</v>
      </c>
      <c r="H143" s="103">
        <v>2538.63</v>
      </c>
      <c r="I143" s="8">
        <f aca="true" t="shared" si="14" ref="I143:I178">G143*H143</f>
        <v>30463.56</v>
      </c>
      <c r="J143" s="8">
        <v>3</v>
      </c>
      <c r="K143" s="100">
        <v>7615.89</v>
      </c>
      <c r="L143" s="8">
        <v>2</v>
      </c>
      <c r="M143" s="102">
        <f>L143*H143</f>
        <v>5077.26</v>
      </c>
      <c r="N143" s="118">
        <f t="shared" si="12"/>
        <v>7</v>
      </c>
      <c r="O143" s="12">
        <f t="shared" si="13"/>
        <v>17770.41</v>
      </c>
      <c r="P143" s="122"/>
      <c r="Q143" s="122"/>
      <c r="S143" s="124"/>
    </row>
    <row r="144" spans="1:19" s="5" customFormat="1" ht="12.75" customHeight="1">
      <c r="A144" s="116" t="s">
        <v>175</v>
      </c>
      <c r="B144" s="137" t="s">
        <v>81</v>
      </c>
      <c r="C144" s="138"/>
      <c r="D144" s="138"/>
      <c r="E144" s="139"/>
      <c r="F144" s="132" t="s">
        <v>0</v>
      </c>
      <c r="G144" s="8">
        <v>12</v>
      </c>
      <c r="H144" s="103">
        <v>8386.68</v>
      </c>
      <c r="I144" s="8">
        <f t="shared" si="14"/>
        <v>100640.16</v>
      </c>
      <c r="J144" s="8">
        <v>3</v>
      </c>
      <c r="K144" s="100">
        <v>25160.04</v>
      </c>
      <c r="L144" s="8">
        <v>2</v>
      </c>
      <c r="M144" s="102">
        <f aca="true" t="shared" si="15" ref="M144:M178">L144*H144</f>
        <v>16773.36</v>
      </c>
      <c r="N144" s="118">
        <f t="shared" si="12"/>
        <v>7</v>
      </c>
      <c r="O144" s="12">
        <f t="shared" si="13"/>
        <v>58706.76</v>
      </c>
      <c r="P144" s="122"/>
      <c r="Q144" s="122"/>
      <c r="S144" s="124"/>
    </row>
    <row r="145" spans="1:19" s="5" customFormat="1" ht="12.75" customHeight="1">
      <c r="A145" s="133">
        <v>11</v>
      </c>
      <c r="B145" s="143" t="str">
        <f>'[1]ORÇAMENTO'!$D$121</f>
        <v>INSTALAÇÃO DE CANTEIRO, MOBILIZAÇÃO, DESMOBILIZAÇÃO E SINALIZAÇÃO PARA SEGURANÇA NA EXECUÇÃO DA OBRA</v>
      </c>
      <c r="C145" s="144"/>
      <c r="D145" s="144"/>
      <c r="E145" s="145"/>
      <c r="F145" s="132"/>
      <c r="G145" s="8"/>
      <c r="H145" s="103"/>
      <c r="I145" s="8">
        <f t="shared" si="14"/>
        <v>0</v>
      </c>
      <c r="J145" s="8"/>
      <c r="K145" s="100">
        <v>0</v>
      </c>
      <c r="L145" s="8"/>
      <c r="M145" s="102">
        <f t="shared" si="15"/>
        <v>0</v>
      </c>
      <c r="N145" s="118">
        <f t="shared" si="12"/>
        <v>0</v>
      </c>
      <c r="O145" s="12">
        <f t="shared" si="13"/>
        <v>0</v>
      </c>
      <c r="P145" s="122"/>
      <c r="Q145" s="122"/>
      <c r="S145" s="124"/>
    </row>
    <row r="146" spans="1:19" s="5" customFormat="1" ht="12.75" customHeight="1">
      <c r="A146" s="116" t="s">
        <v>205</v>
      </c>
      <c r="B146" s="137" t="str">
        <f>'[1]ORÇAMENTO'!$D$122</f>
        <v>Placa da obra nas dimensões de 3,0 x 6,0m, padrão DER-ES</v>
      </c>
      <c r="C146" s="138"/>
      <c r="D146" s="138"/>
      <c r="E146" s="139"/>
      <c r="F146" s="132" t="str">
        <f>'[1]ORÇAMENTO'!$E$122</f>
        <v>m²</v>
      </c>
      <c r="G146" s="8">
        <f>'[1]ORÇAMENTO'!$F$122</f>
        <v>18</v>
      </c>
      <c r="H146" s="103">
        <v>154.18</v>
      </c>
      <c r="I146" s="8">
        <f t="shared" si="14"/>
        <v>2775.2400000000002</v>
      </c>
      <c r="J146" s="8">
        <v>18</v>
      </c>
      <c r="K146" s="100">
        <v>2775.2400000000002</v>
      </c>
      <c r="L146" s="8"/>
      <c r="M146" s="102">
        <f t="shared" si="15"/>
        <v>0</v>
      </c>
      <c r="N146" s="118">
        <f t="shared" si="12"/>
        <v>0</v>
      </c>
      <c r="O146" s="12">
        <f t="shared" si="13"/>
        <v>0</v>
      </c>
      <c r="P146" s="122"/>
      <c r="Q146" s="122"/>
      <c r="S146" s="124"/>
    </row>
    <row r="147" spans="1:19" s="5" customFormat="1" ht="12.75" customHeight="1">
      <c r="A147" s="116" t="s">
        <v>206</v>
      </c>
      <c r="B147" s="137" t="str">
        <f>'[1]ORÇAMENTO'!$D$123</f>
        <v>Roçada manual com roçadeira costal e ferramentas manuais inclusive limpeza</v>
      </c>
      <c r="C147" s="138"/>
      <c r="D147" s="138"/>
      <c r="E147" s="139"/>
      <c r="F147" s="132" t="str">
        <f>'[1]ORÇAMENTO'!$E$123</f>
        <v>m²</v>
      </c>
      <c r="G147" s="8">
        <f>'[1]ORÇAMENTO'!$F$123</f>
        <v>500</v>
      </c>
      <c r="H147" s="103">
        <v>0.22</v>
      </c>
      <c r="I147" s="8">
        <f t="shared" si="14"/>
        <v>110</v>
      </c>
      <c r="J147" s="8">
        <v>500</v>
      </c>
      <c r="K147" s="100">
        <v>110</v>
      </c>
      <c r="L147" s="8"/>
      <c r="M147" s="102">
        <f t="shared" si="15"/>
        <v>0</v>
      </c>
      <c r="N147" s="118">
        <f t="shared" si="12"/>
        <v>0</v>
      </c>
      <c r="O147" s="12">
        <f t="shared" si="13"/>
        <v>0</v>
      </c>
      <c r="P147" s="122"/>
      <c r="Q147" s="122"/>
      <c r="S147" s="124"/>
    </row>
    <row r="148" spans="1:19" s="5" customFormat="1" ht="12.75" customHeight="1">
      <c r="A148" s="116" t="s">
        <v>207</v>
      </c>
      <c r="B148" s="137" t="str">
        <f>'[1]ORÇAMENTO'!$D$124</f>
        <v>Pó de pedra, fornecimento e espalhamento </v>
      </c>
      <c r="C148" s="138"/>
      <c r="D148" s="138"/>
      <c r="E148" s="139"/>
      <c r="F148" s="132" t="str">
        <f>'[1]ORÇAMENTO'!$E$124</f>
        <v>m³</v>
      </c>
      <c r="G148" s="8">
        <f>'[1]ORÇAMENTO'!$F$124</f>
        <v>100</v>
      </c>
      <c r="H148" s="103">
        <v>47.51</v>
      </c>
      <c r="I148" s="8">
        <f t="shared" si="14"/>
        <v>4751</v>
      </c>
      <c r="J148" s="8">
        <v>100</v>
      </c>
      <c r="K148" s="100">
        <v>4751</v>
      </c>
      <c r="L148" s="8"/>
      <c r="M148" s="102">
        <f t="shared" si="15"/>
        <v>0</v>
      </c>
      <c r="N148" s="118">
        <f t="shared" si="12"/>
        <v>0</v>
      </c>
      <c r="O148" s="12">
        <f t="shared" si="13"/>
        <v>0</v>
      </c>
      <c r="P148" s="122"/>
      <c r="Q148" s="122"/>
      <c r="S148" s="124"/>
    </row>
    <row r="149" spans="1:19" s="5" customFormat="1" ht="12.75" customHeight="1">
      <c r="A149" s="116" t="s">
        <v>208</v>
      </c>
      <c r="B149" s="137" t="str">
        <f>'[1]ORÇAMENTO'!$D$125</f>
        <v>Cerca de arame liso 4 fios com mourões cada 2,0 m, esticadores de madeira, a cada 20,0 m, inclusive transporte de mourões e arame liso</v>
      </c>
      <c r="C149" s="138"/>
      <c r="D149" s="138"/>
      <c r="E149" s="139"/>
      <c r="F149" s="132" t="str">
        <f>'[1]ORÇAMENTO'!$E$125</f>
        <v>m</v>
      </c>
      <c r="G149" s="8">
        <f>'[1]ORÇAMENTO'!$F$125</f>
        <v>100</v>
      </c>
      <c r="H149" s="103">
        <v>8</v>
      </c>
      <c r="I149" s="8">
        <f t="shared" si="14"/>
        <v>800</v>
      </c>
      <c r="J149" s="8">
        <v>100</v>
      </c>
      <c r="K149" s="100">
        <v>800</v>
      </c>
      <c r="L149" s="8"/>
      <c r="M149" s="102">
        <f t="shared" si="15"/>
        <v>0</v>
      </c>
      <c r="N149" s="118">
        <f t="shared" si="12"/>
        <v>0</v>
      </c>
      <c r="O149" s="12">
        <f t="shared" si="13"/>
        <v>0</v>
      </c>
      <c r="P149" s="122"/>
      <c r="Q149" s="122"/>
      <c r="S149" s="124"/>
    </row>
    <row r="150" spans="1:19" s="5" customFormat="1" ht="12.75" customHeight="1">
      <c r="A150" s="116" t="s">
        <v>209</v>
      </c>
      <c r="B150" s="137" t="str">
        <f>'[1]ORÇAMENTO'!$D$126</f>
        <v>Tapume de chapa de compensado resinado esp. 6mm, 2,20 x 1,10m dispondo de abertura e portão com 2,20m de altura, incl. Pintura</v>
      </c>
      <c r="C150" s="138"/>
      <c r="D150" s="138"/>
      <c r="E150" s="139"/>
      <c r="F150" s="132" t="str">
        <f>'[1]ORÇAMENTO'!$E$126</f>
        <v>m</v>
      </c>
      <c r="G150" s="8">
        <f>'[1]ORÇAMENTO'!$F$126</f>
        <v>50</v>
      </c>
      <c r="H150" s="103">
        <v>122.82</v>
      </c>
      <c r="I150" s="8">
        <f t="shared" si="14"/>
        <v>6141</v>
      </c>
      <c r="J150" s="8">
        <v>50</v>
      </c>
      <c r="K150" s="100">
        <v>6141</v>
      </c>
      <c r="L150" s="8"/>
      <c r="M150" s="102">
        <f t="shared" si="15"/>
        <v>0</v>
      </c>
      <c r="N150" s="118">
        <f t="shared" si="12"/>
        <v>0</v>
      </c>
      <c r="O150" s="12">
        <f t="shared" si="13"/>
        <v>0</v>
      </c>
      <c r="P150" s="122"/>
      <c r="Q150" s="122"/>
      <c r="S150" s="124"/>
    </row>
    <row r="151" spans="1:19" s="5" customFormat="1" ht="12.75" customHeight="1">
      <c r="A151" s="116" t="s">
        <v>210</v>
      </c>
      <c r="B151" s="137" t="str">
        <f>'[1]ORÇAMENTO'!$D$127</f>
        <v>Rede de luz, incl. Padrão entr. Energia trifás. Cabo ligado até barracões, quadro distrib., disj. E chave de força cons. 20m entre padrão entr. E QDG.</v>
      </c>
      <c r="C151" s="138"/>
      <c r="D151" s="138"/>
      <c r="E151" s="139"/>
      <c r="F151" s="132" t="str">
        <f>'[1]ORÇAMENTO'!$E$127</f>
        <v>m</v>
      </c>
      <c r="G151" s="8">
        <f>'[1]ORÇAMENTO'!$F$127</f>
        <v>100</v>
      </c>
      <c r="H151" s="103">
        <v>201.76</v>
      </c>
      <c r="I151" s="8">
        <f t="shared" si="14"/>
        <v>20176</v>
      </c>
      <c r="J151" s="8">
        <v>100</v>
      </c>
      <c r="K151" s="100">
        <v>20176</v>
      </c>
      <c r="L151" s="8"/>
      <c r="M151" s="102">
        <f t="shared" si="15"/>
        <v>0</v>
      </c>
      <c r="N151" s="118">
        <f t="shared" si="12"/>
        <v>0</v>
      </c>
      <c r="O151" s="12">
        <f t="shared" si="13"/>
        <v>0</v>
      </c>
      <c r="P151" s="122"/>
      <c r="Q151" s="122"/>
      <c r="S151" s="124"/>
    </row>
    <row r="152" spans="1:19" s="5" customFormat="1" ht="12.75" customHeight="1">
      <c r="A152" s="116" t="s">
        <v>211</v>
      </c>
      <c r="B152" s="137" t="str">
        <f>'[1]ORÇAMENTO'!$D$128</f>
        <v>Rede de esgoto, contendo fossa e filtro, incl. Tubos e conexões de ligação entre caixas, considerando distância de 25m.</v>
      </c>
      <c r="C152" s="138"/>
      <c r="D152" s="138"/>
      <c r="E152" s="139"/>
      <c r="F152" s="132" t="str">
        <f>'[1]ORÇAMENTO'!$E$128</f>
        <v>m</v>
      </c>
      <c r="G152" s="8">
        <f>'[1]ORÇAMENTO'!$F$128</f>
        <v>100</v>
      </c>
      <c r="H152" s="103">
        <v>155.18</v>
      </c>
      <c r="I152" s="8">
        <f t="shared" si="14"/>
        <v>15518</v>
      </c>
      <c r="J152" s="8">
        <v>100</v>
      </c>
      <c r="K152" s="100">
        <v>15518</v>
      </c>
      <c r="L152" s="8"/>
      <c r="M152" s="102">
        <f t="shared" si="15"/>
        <v>0</v>
      </c>
      <c r="N152" s="118">
        <f t="shared" si="12"/>
        <v>0</v>
      </c>
      <c r="O152" s="12">
        <f t="shared" si="13"/>
        <v>0</v>
      </c>
      <c r="P152" s="122"/>
      <c r="Q152" s="122"/>
      <c r="S152" s="124"/>
    </row>
    <row r="153" spans="1:19" s="5" customFormat="1" ht="12.75" customHeight="1">
      <c r="A153" s="116" t="s">
        <v>212</v>
      </c>
      <c r="B153" s="137" t="str">
        <f>'[1]ORÇAMENTO'!$D$129</f>
        <v>Rede de água c/ padrão de entrada d'água diâm. 3/4" conf. CESAN, incl. Tubos e conexões p/ aliment., distrib., extravas. E limp., cons. O padrão a 25 m.</v>
      </c>
      <c r="C153" s="138"/>
      <c r="D153" s="138"/>
      <c r="E153" s="139"/>
      <c r="F153" s="132" t="str">
        <f>'[1]ORÇAMENTO'!$E$129</f>
        <v>m</v>
      </c>
      <c r="G153" s="8">
        <f>'[1]ORÇAMENTO'!$F$129</f>
        <v>100</v>
      </c>
      <c r="H153" s="103">
        <v>16.9</v>
      </c>
      <c r="I153" s="8">
        <f t="shared" si="14"/>
        <v>1689.9999999999998</v>
      </c>
      <c r="J153" s="8">
        <v>100</v>
      </c>
      <c r="K153" s="100">
        <v>1689.9999999999998</v>
      </c>
      <c r="L153" s="8"/>
      <c r="M153" s="102">
        <f t="shared" si="15"/>
        <v>0</v>
      </c>
      <c r="N153" s="118">
        <f t="shared" si="12"/>
        <v>0</v>
      </c>
      <c r="O153" s="12">
        <f t="shared" si="13"/>
        <v>0</v>
      </c>
      <c r="P153" s="122"/>
      <c r="Q153" s="122"/>
      <c r="S153" s="124"/>
    </row>
    <row r="154" spans="1:19" s="5" customFormat="1" ht="12.75" customHeight="1">
      <c r="A154" s="116" t="s">
        <v>213</v>
      </c>
      <c r="B154" s="137" t="str">
        <f>'[1]ORÇAMENTO'!$D$130</f>
        <v>Sistema separador de água e óleo</v>
      </c>
      <c r="C154" s="138"/>
      <c r="D154" s="138"/>
      <c r="E154" s="139"/>
      <c r="F154" s="132" t="str">
        <f>'[1]ORÇAMENTO'!$E$130</f>
        <v>und</v>
      </c>
      <c r="G154" s="8">
        <f>'[1]ORÇAMENTO'!$F$130</f>
        <v>1</v>
      </c>
      <c r="H154" s="103">
        <v>3048.57</v>
      </c>
      <c r="I154" s="8">
        <f t="shared" si="14"/>
        <v>3048.57</v>
      </c>
      <c r="J154" s="8">
        <v>1</v>
      </c>
      <c r="K154" s="100">
        <v>3048.57</v>
      </c>
      <c r="L154" s="8"/>
      <c r="M154" s="102">
        <f t="shared" si="15"/>
        <v>0</v>
      </c>
      <c r="N154" s="118">
        <f t="shared" si="12"/>
        <v>0</v>
      </c>
      <c r="O154" s="12">
        <f t="shared" si="13"/>
        <v>0</v>
      </c>
      <c r="P154" s="122"/>
      <c r="Q154" s="122"/>
      <c r="S154" s="124"/>
    </row>
    <row r="155" spans="1:19" s="5" customFormat="1" ht="12.75" customHeight="1">
      <c r="A155" s="116" t="s">
        <v>214</v>
      </c>
      <c r="B155" s="137" t="str">
        <f>'[1]ORÇAMENTO'!$D$131</f>
        <v>Reservatório de fibra de vidro de 1000 L, incl. Suporte em madeira de 7 x 12 cm, elevado de 4 m</v>
      </c>
      <c r="C155" s="138"/>
      <c r="D155" s="138"/>
      <c r="E155" s="139"/>
      <c r="F155" s="132" t="str">
        <f>'[1]ORÇAMENTO'!$E$131</f>
        <v>und</v>
      </c>
      <c r="G155" s="8">
        <f>'[1]ORÇAMENTO'!$F$131</f>
        <v>3</v>
      </c>
      <c r="H155" s="103">
        <v>807.91</v>
      </c>
      <c r="I155" s="8">
        <f t="shared" si="14"/>
        <v>2423.73</v>
      </c>
      <c r="J155" s="8">
        <v>3</v>
      </c>
      <c r="K155" s="100">
        <v>2423.73</v>
      </c>
      <c r="L155" s="8"/>
      <c r="M155" s="102">
        <f t="shared" si="15"/>
        <v>0</v>
      </c>
      <c r="N155" s="118">
        <f t="shared" si="12"/>
        <v>0</v>
      </c>
      <c r="O155" s="12">
        <f t="shared" si="13"/>
        <v>0</v>
      </c>
      <c r="P155" s="122"/>
      <c r="Q155" s="122"/>
      <c r="S155" s="124"/>
    </row>
    <row r="156" spans="1:19" s="5" customFormat="1" ht="12.75" customHeight="1">
      <c r="A156" s="116" t="s">
        <v>215</v>
      </c>
      <c r="B156" s="137" t="str">
        <f>'[1]ORÇAMENTO'!$D$132</f>
        <v>Aluguel de container tipo sanitário com 3 vasos sanitários, lavatório, mictório, 5 chuveiros, 2 venezianas e piso especial </v>
      </c>
      <c r="C156" s="138"/>
      <c r="D156" s="138"/>
      <c r="E156" s="139"/>
      <c r="F156" s="132" t="str">
        <f>'[1]ORÇAMENTO'!$E$132</f>
        <v>mês</v>
      </c>
      <c r="G156" s="8">
        <f>'[1]ORÇAMENTO'!$F$132</f>
        <v>12</v>
      </c>
      <c r="H156" s="103">
        <v>425.37</v>
      </c>
      <c r="I156" s="8">
        <f t="shared" si="14"/>
        <v>5104.4400000000005</v>
      </c>
      <c r="J156" s="8">
        <v>12</v>
      </c>
      <c r="K156" s="100">
        <v>5104.4400000000005</v>
      </c>
      <c r="L156" s="8"/>
      <c r="M156" s="102">
        <f t="shared" si="15"/>
        <v>0</v>
      </c>
      <c r="N156" s="118">
        <f t="shared" si="12"/>
        <v>0</v>
      </c>
      <c r="O156" s="12">
        <f t="shared" si="13"/>
        <v>0</v>
      </c>
      <c r="P156" s="122"/>
      <c r="Q156" s="122"/>
      <c r="S156" s="124"/>
    </row>
    <row r="157" spans="1:19" s="5" customFormat="1" ht="12.75" customHeight="1">
      <c r="A157" s="116" t="s">
        <v>216</v>
      </c>
      <c r="B157" s="137" t="str">
        <f>'[1]ORÇAMENTO'!$D$133</f>
        <v>Aluguel de container tipo vestiário, 2 luminárias, piso especial e janela</v>
      </c>
      <c r="C157" s="138"/>
      <c r="D157" s="138"/>
      <c r="E157" s="139"/>
      <c r="F157" s="132" t="str">
        <f>'[1]ORÇAMENTO'!$E$133</f>
        <v>mês</v>
      </c>
      <c r="G157" s="8">
        <f>'[1]ORÇAMENTO'!$F$133</f>
        <v>12</v>
      </c>
      <c r="H157" s="103">
        <v>318.19</v>
      </c>
      <c r="I157" s="8">
        <f t="shared" si="14"/>
        <v>3818.2799999999997</v>
      </c>
      <c r="J157" s="8">
        <v>12</v>
      </c>
      <c r="K157" s="100">
        <v>3818.2799999999997</v>
      </c>
      <c r="L157" s="8"/>
      <c r="M157" s="102">
        <f t="shared" si="15"/>
        <v>0</v>
      </c>
      <c r="N157" s="118">
        <f t="shared" si="12"/>
        <v>0</v>
      </c>
      <c r="O157" s="12">
        <f t="shared" si="13"/>
        <v>0</v>
      </c>
      <c r="P157" s="122"/>
      <c r="Q157" s="122"/>
      <c r="S157" s="124"/>
    </row>
    <row r="158" spans="1:19" s="5" customFormat="1" ht="12.75" customHeight="1">
      <c r="A158" s="116" t="s">
        <v>217</v>
      </c>
      <c r="B158" s="137" t="str">
        <f>'[1]ORÇAMENTO'!$D$134</f>
        <v>Aluguel de container tipo cozinha com isolamento térmico e acústico, 2 luminárias, piso especial e janela</v>
      </c>
      <c r="C158" s="138"/>
      <c r="D158" s="138"/>
      <c r="E158" s="139"/>
      <c r="F158" s="132" t="str">
        <f>'[1]ORÇAMENTO'!$E$134</f>
        <v>mês</v>
      </c>
      <c r="G158" s="8">
        <f>'[1]ORÇAMENTO'!$F$134</f>
        <v>12</v>
      </c>
      <c r="H158" s="103">
        <v>442.59</v>
      </c>
      <c r="I158" s="8">
        <f t="shared" si="14"/>
        <v>5311.08</v>
      </c>
      <c r="J158" s="8">
        <v>12</v>
      </c>
      <c r="K158" s="100">
        <v>5311.08</v>
      </c>
      <c r="L158" s="8"/>
      <c r="M158" s="102">
        <f t="shared" si="15"/>
        <v>0</v>
      </c>
      <c r="N158" s="118">
        <f t="shared" si="12"/>
        <v>0</v>
      </c>
      <c r="O158" s="12">
        <f t="shared" si="13"/>
        <v>0</v>
      </c>
      <c r="P158" s="122"/>
      <c r="Q158" s="122"/>
      <c r="S158" s="124"/>
    </row>
    <row r="159" spans="1:19" s="5" customFormat="1" ht="12.75" customHeight="1">
      <c r="A159" s="116" t="s">
        <v>218</v>
      </c>
      <c r="B159" s="137" t="str">
        <f>'[1]ORÇAMENTO'!$D$135</f>
        <v>Aluguel de container tipo refeitório simples, c/ 1 aparelho de ar condicionado, 2 luminárias e 2 janelas de vidro</v>
      </c>
      <c r="C159" s="138"/>
      <c r="D159" s="138"/>
      <c r="E159" s="139"/>
      <c r="F159" s="132" t="str">
        <f>'[1]ORÇAMENTO'!$E$135</f>
        <v>mês</v>
      </c>
      <c r="G159" s="8">
        <f>'[1]ORÇAMENTO'!$F$135</f>
        <v>12</v>
      </c>
      <c r="H159" s="103">
        <v>533.5</v>
      </c>
      <c r="I159" s="8">
        <f t="shared" si="14"/>
        <v>6402</v>
      </c>
      <c r="J159" s="8">
        <v>12</v>
      </c>
      <c r="K159" s="100">
        <v>6402</v>
      </c>
      <c r="L159" s="8"/>
      <c r="M159" s="102">
        <f t="shared" si="15"/>
        <v>0</v>
      </c>
      <c r="N159" s="118">
        <f t="shared" si="12"/>
        <v>0</v>
      </c>
      <c r="O159" s="12">
        <f t="shared" si="13"/>
        <v>0</v>
      </c>
      <c r="P159" s="122"/>
      <c r="Q159" s="122"/>
      <c r="S159" s="124"/>
    </row>
    <row r="160" spans="1:19" s="5" customFormat="1" ht="12.75" customHeight="1">
      <c r="A160" s="116" t="s">
        <v>219</v>
      </c>
      <c r="B160" s="137" t="str">
        <f>'[1]ORÇAMENTO'!$D$136</f>
        <v>Galpão em peça de mateira 8x8 cm e contravent. De 5x7 cm, cobertura de telhas de fibroc. De 6 mm, incl. Ponto e cabo de alimentação da máquina - (Forma e armadura)</v>
      </c>
      <c r="C160" s="138"/>
      <c r="D160" s="138"/>
      <c r="E160" s="139"/>
      <c r="F160" s="132" t="str">
        <f>'[1]ORÇAMENTO'!$E$136</f>
        <v>m²</v>
      </c>
      <c r="G160" s="131">
        <f>'[1]ORÇAMENTO'!$F$136</f>
        <v>10</v>
      </c>
      <c r="H160" s="103">
        <v>131.33</v>
      </c>
      <c r="I160" s="8">
        <f t="shared" si="14"/>
        <v>1313.3000000000002</v>
      </c>
      <c r="J160" s="8">
        <v>10</v>
      </c>
      <c r="K160" s="100">
        <v>1313.3000000000002</v>
      </c>
      <c r="L160" s="8"/>
      <c r="M160" s="102">
        <f t="shared" si="15"/>
        <v>0</v>
      </c>
      <c r="N160" s="118">
        <f t="shared" si="12"/>
        <v>0</v>
      </c>
      <c r="O160" s="12">
        <f t="shared" si="13"/>
        <v>0</v>
      </c>
      <c r="P160" s="122"/>
      <c r="Q160" s="122"/>
      <c r="S160" s="124"/>
    </row>
    <row r="161" spans="1:19" s="5" customFormat="1" ht="12.75" customHeight="1">
      <c r="A161" s="116" t="s">
        <v>220</v>
      </c>
      <c r="B161" s="137" t="str">
        <f>'[1]ORÇAMENTO'!$D$137</f>
        <v>Galpão em peça de mateira 8x8 cm e contravent. De 5x7 cm, cobertura de telhas de fibroc. De 6 mm, incl. Ponto e cabo de alimentação da máquina - (Oficina mecânica)</v>
      </c>
      <c r="C161" s="138"/>
      <c r="D161" s="138"/>
      <c r="E161" s="139"/>
      <c r="F161" s="132" t="str">
        <f>'[1]ORÇAMENTO'!$E$137</f>
        <v>m²</v>
      </c>
      <c r="G161" s="8">
        <f>'[1]ORÇAMENTO'!$F$137</f>
        <v>10</v>
      </c>
      <c r="H161" s="103">
        <v>131.33</v>
      </c>
      <c r="I161" s="8">
        <f t="shared" si="14"/>
        <v>1313.3000000000002</v>
      </c>
      <c r="J161" s="8">
        <v>10</v>
      </c>
      <c r="K161" s="100">
        <v>1313.3000000000002</v>
      </c>
      <c r="L161" s="8"/>
      <c r="M161" s="102">
        <f t="shared" si="15"/>
        <v>0</v>
      </c>
      <c r="N161" s="118">
        <f t="shared" si="12"/>
        <v>0</v>
      </c>
      <c r="O161" s="12">
        <f t="shared" si="13"/>
        <v>0</v>
      </c>
      <c r="P161" s="122"/>
      <c r="Q161" s="122"/>
      <c r="S161" s="124"/>
    </row>
    <row r="162" spans="1:19" s="5" customFormat="1" ht="12.75" customHeight="1">
      <c r="A162" s="116" t="s">
        <v>221</v>
      </c>
      <c r="B162" s="137" t="str">
        <f>'[1]ORÇAMENTO'!$D$138</f>
        <v>Canaleta de concreto retangular com grelha em barra de aço</v>
      </c>
      <c r="C162" s="138"/>
      <c r="D162" s="138"/>
      <c r="E162" s="139"/>
      <c r="F162" s="132" t="str">
        <f>'[1]ORÇAMENTO'!$E$138</f>
        <v>m</v>
      </c>
      <c r="G162" s="8">
        <f>'[1]ORÇAMENTO'!$F$138</f>
        <v>15</v>
      </c>
      <c r="H162" s="103">
        <v>90.25</v>
      </c>
      <c r="I162" s="8">
        <f t="shared" si="14"/>
        <v>1353.75</v>
      </c>
      <c r="J162" s="8">
        <v>15</v>
      </c>
      <c r="K162" s="100">
        <v>1353.75</v>
      </c>
      <c r="L162" s="8"/>
      <c r="M162" s="102">
        <f t="shared" si="15"/>
        <v>0</v>
      </c>
      <c r="N162" s="118">
        <f t="shared" si="12"/>
        <v>0</v>
      </c>
      <c r="O162" s="12">
        <f t="shared" si="13"/>
        <v>0</v>
      </c>
      <c r="P162" s="122"/>
      <c r="Q162" s="122"/>
      <c r="S162" s="124"/>
    </row>
    <row r="163" spans="1:19" s="5" customFormat="1" ht="12.75" customHeight="1">
      <c r="A163" s="116" t="s">
        <v>222</v>
      </c>
      <c r="B163" s="137" t="str">
        <f>'[1]ORÇAMENTO'!$D$139</f>
        <v>Aluguel de container p/ escritório c/ ar condicionado e banheiro, isolam.térmico e acústico, 2 luminárias, janela de vidro, tomada p/ comput. e telef. </v>
      </c>
      <c r="C163" s="138"/>
      <c r="D163" s="138"/>
      <c r="E163" s="139"/>
      <c r="F163" s="132" t="str">
        <f>'[1]ORÇAMENTO'!$E$139</f>
        <v>mês</v>
      </c>
      <c r="G163" s="8">
        <f>'[1]ORÇAMENTO'!$F$139</f>
        <v>12</v>
      </c>
      <c r="H163" s="103">
        <v>589.73</v>
      </c>
      <c r="I163" s="8">
        <f t="shared" si="14"/>
        <v>7076.76</v>
      </c>
      <c r="J163" s="8">
        <v>12</v>
      </c>
      <c r="K163" s="100">
        <v>7076.76</v>
      </c>
      <c r="L163" s="8"/>
      <c r="M163" s="102">
        <f t="shared" si="15"/>
        <v>0</v>
      </c>
      <c r="N163" s="118">
        <f t="shared" si="12"/>
        <v>0</v>
      </c>
      <c r="O163" s="12">
        <f t="shared" si="13"/>
        <v>0</v>
      </c>
      <c r="P163" s="122"/>
      <c r="Q163" s="122"/>
      <c r="S163" s="124"/>
    </row>
    <row r="164" spans="1:19" s="5" customFormat="1" ht="12.75" customHeight="1">
      <c r="A164" s="116" t="s">
        <v>223</v>
      </c>
      <c r="B164" s="137" t="str">
        <f>'[1]ORÇAMENTO'!$D$140</f>
        <v>Barracão com sanitário, em chapa compensada 12 mm e pont. 8x8 cm, piso cimentado e cobertura em telha de fibroc. 6 mm, incl. Ponto de luz e cx. Inspeção - (Guarita)</v>
      </c>
      <c r="C164" s="138"/>
      <c r="D164" s="138"/>
      <c r="E164" s="139"/>
      <c r="F164" s="132" t="str">
        <f>'[1]ORÇAMENTO'!$E$140</f>
        <v>m²</v>
      </c>
      <c r="G164" s="8">
        <f>'[1]ORÇAMENTO'!$F$140</f>
        <v>12</v>
      </c>
      <c r="H164" s="103">
        <v>368.05</v>
      </c>
      <c r="I164" s="8">
        <f t="shared" si="14"/>
        <v>4416.6</v>
      </c>
      <c r="J164" s="8">
        <v>12</v>
      </c>
      <c r="K164" s="100">
        <v>4416.6</v>
      </c>
      <c r="L164" s="8"/>
      <c r="M164" s="102">
        <f t="shared" si="15"/>
        <v>0</v>
      </c>
      <c r="N164" s="118">
        <f t="shared" si="12"/>
        <v>0</v>
      </c>
      <c r="O164" s="12">
        <f t="shared" si="13"/>
        <v>0</v>
      </c>
      <c r="P164" s="122"/>
      <c r="Q164" s="122"/>
      <c r="S164" s="124"/>
    </row>
    <row r="165" spans="1:19" s="5" customFormat="1" ht="12.75" customHeight="1">
      <c r="A165" s="116" t="s">
        <v>224</v>
      </c>
      <c r="B165" s="137" t="str">
        <f>'[1]ORÇAMENTO'!$D$141</f>
        <v>Aluguel de container para almoxarifado/depósito</v>
      </c>
      <c r="C165" s="138"/>
      <c r="D165" s="138"/>
      <c r="E165" s="139"/>
      <c r="F165" s="132" t="str">
        <f>'[1]ORÇAMENTO'!$E$141</f>
        <v>mês</v>
      </c>
      <c r="G165" s="8">
        <f>'[1]ORÇAMENTO'!$F$141</f>
        <v>12</v>
      </c>
      <c r="H165" s="103">
        <v>322.49</v>
      </c>
      <c r="I165" s="8">
        <f t="shared" si="14"/>
        <v>3869.88</v>
      </c>
      <c r="J165" s="8">
        <v>12</v>
      </c>
      <c r="K165" s="100">
        <v>3869.88</v>
      </c>
      <c r="L165" s="8"/>
      <c r="M165" s="102">
        <f t="shared" si="15"/>
        <v>0</v>
      </c>
      <c r="N165" s="118">
        <f t="shared" si="12"/>
        <v>0</v>
      </c>
      <c r="O165" s="12">
        <f t="shared" si="13"/>
        <v>0</v>
      </c>
      <c r="P165" s="122"/>
      <c r="Q165" s="122"/>
      <c r="S165" s="124"/>
    </row>
    <row r="166" spans="1:19" s="5" customFormat="1" ht="12.75" customHeight="1">
      <c r="A166" s="116" t="s">
        <v>225</v>
      </c>
      <c r="B166" s="137" t="str">
        <f>'[1]ORÇAMENTO'!$D$142</f>
        <v>Calçada de concreto fck-&gt;15 MP, camurçado c/ argam. cimento e areia 1:4, lastro de brita e 8 cm de concreto, incl. preparo da caixa e transp. da brita</v>
      </c>
      <c r="C166" s="138"/>
      <c r="D166" s="138"/>
      <c r="E166" s="139"/>
      <c r="F166" s="132" t="str">
        <f>'[1]ORÇAMENTO'!$E$142</f>
        <v>m²</v>
      </c>
      <c r="G166" s="8">
        <f>'[1]ORÇAMENTO'!$F$142</f>
        <v>50</v>
      </c>
      <c r="H166" s="103">
        <v>53.75</v>
      </c>
      <c r="I166" s="8">
        <f t="shared" si="14"/>
        <v>2687.5</v>
      </c>
      <c r="J166" s="8">
        <v>50</v>
      </c>
      <c r="K166" s="100">
        <v>2687.5</v>
      </c>
      <c r="L166" s="8"/>
      <c r="M166" s="102">
        <f t="shared" si="15"/>
        <v>0</v>
      </c>
      <c r="N166" s="118">
        <f t="shared" si="12"/>
        <v>0</v>
      </c>
      <c r="O166" s="12">
        <f t="shared" si="13"/>
        <v>0</v>
      </c>
      <c r="P166" s="122"/>
      <c r="Q166" s="122"/>
      <c r="S166" s="124"/>
    </row>
    <row r="167" spans="1:19" s="5" customFormat="1" ht="12.75" customHeight="1">
      <c r="A167" s="116" t="s">
        <v>226</v>
      </c>
      <c r="B167" s="137" t="str">
        <f>'[1]ORÇAMENTO'!$D$143</f>
        <v>Bacia de contenção para tanques de materiais betuminosos</v>
      </c>
      <c r="C167" s="138"/>
      <c r="D167" s="138"/>
      <c r="E167" s="139"/>
      <c r="F167" s="132">
        <f>'[1]ORÇAMENTO'!$E$143</f>
        <v>0</v>
      </c>
      <c r="G167" s="8">
        <f>'[1]ORÇAMENTO'!$F$143</f>
        <v>0</v>
      </c>
      <c r="H167" s="103"/>
      <c r="I167" s="8">
        <f t="shared" si="14"/>
        <v>0</v>
      </c>
      <c r="J167" s="8">
        <v>0</v>
      </c>
      <c r="K167" s="100">
        <v>0</v>
      </c>
      <c r="L167" s="8"/>
      <c r="M167" s="102">
        <f t="shared" si="15"/>
        <v>0</v>
      </c>
      <c r="N167" s="118">
        <f t="shared" si="12"/>
        <v>0</v>
      </c>
      <c r="O167" s="12">
        <f t="shared" si="13"/>
        <v>0</v>
      </c>
      <c r="P167" s="122"/>
      <c r="Q167" s="122"/>
      <c r="S167" s="124"/>
    </row>
    <row r="168" spans="1:19" s="5" customFormat="1" ht="12.75" customHeight="1">
      <c r="A168" s="116" t="s">
        <v>227</v>
      </c>
      <c r="B168" s="137" t="str">
        <f>'[1]ORÇAMENTO'!$D$144</f>
        <v>Concreto estrutural fck = 20,0 Mpa</v>
      </c>
      <c r="C168" s="138"/>
      <c r="D168" s="138"/>
      <c r="E168" s="139"/>
      <c r="F168" s="132" t="str">
        <f>'[1]ORÇAMENTO'!$E$144</f>
        <v>m³</v>
      </c>
      <c r="G168" s="8">
        <f>'[1]ORÇAMENTO'!$F$144</f>
        <v>20</v>
      </c>
      <c r="H168" s="103">
        <v>360.24</v>
      </c>
      <c r="I168" s="8">
        <f t="shared" si="14"/>
        <v>7204.8</v>
      </c>
      <c r="J168" s="8">
        <v>20</v>
      </c>
      <c r="K168" s="100">
        <v>7204.8</v>
      </c>
      <c r="L168" s="8"/>
      <c r="M168" s="102">
        <f t="shared" si="15"/>
        <v>0</v>
      </c>
      <c r="N168" s="118">
        <f t="shared" si="12"/>
        <v>0</v>
      </c>
      <c r="O168" s="12">
        <f t="shared" si="13"/>
        <v>0</v>
      </c>
      <c r="P168" s="122"/>
      <c r="Q168" s="122"/>
      <c r="S168" s="124"/>
    </row>
    <row r="169" spans="1:19" s="5" customFormat="1" ht="12.75" customHeight="1">
      <c r="A169" s="116" t="s">
        <v>228</v>
      </c>
      <c r="B169" s="137" t="str">
        <f>'[1]ORÇAMENTO'!$D$145</f>
        <v>Forma planas de madeira com 04 (quatro) reaproveitamento, inclusive transporte das madeiras</v>
      </c>
      <c r="C169" s="138"/>
      <c r="D169" s="138"/>
      <c r="E169" s="139"/>
      <c r="F169" s="132" t="str">
        <f>'[1]ORÇAMENTO'!$E$145</f>
        <v>m²</v>
      </c>
      <c r="G169" s="8">
        <f>'[1]ORÇAMENTO'!$F$145</f>
        <v>107.28</v>
      </c>
      <c r="H169" s="103">
        <v>39.20991797166293</v>
      </c>
      <c r="I169" s="131">
        <f t="shared" si="14"/>
        <v>4206.44</v>
      </c>
      <c r="J169" s="8">
        <v>107.28</v>
      </c>
      <c r="K169" s="100">
        <v>4206.44</v>
      </c>
      <c r="L169" s="8"/>
      <c r="M169" s="102">
        <f t="shared" si="15"/>
        <v>0</v>
      </c>
      <c r="N169" s="118">
        <f t="shared" si="12"/>
        <v>0</v>
      </c>
      <c r="O169" s="12">
        <f t="shared" si="13"/>
        <v>0</v>
      </c>
      <c r="P169" s="122"/>
      <c r="Q169" s="122"/>
      <c r="S169" s="124"/>
    </row>
    <row r="170" spans="1:19" s="5" customFormat="1" ht="12.75" customHeight="1">
      <c r="A170" s="116" t="s">
        <v>229</v>
      </c>
      <c r="B170" s="137" t="str">
        <f>'[1]ORÇAMENTO'!$D$146</f>
        <v>Aço CA-50, fornecimento, dobramento e colocação nas formas (preço médio das bitolas)</v>
      </c>
      <c r="C170" s="138"/>
      <c r="D170" s="138"/>
      <c r="E170" s="139"/>
      <c r="F170" s="132" t="str">
        <f>'[1]ORÇAMENTO'!$E$146</f>
        <v>kg</v>
      </c>
      <c r="G170" s="8">
        <f>'[1]ORÇAMENTO'!$F$146</f>
        <v>2700</v>
      </c>
      <c r="H170" s="103">
        <v>4.69</v>
      </c>
      <c r="I170" s="8">
        <f t="shared" si="14"/>
        <v>12663.000000000002</v>
      </c>
      <c r="J170" s="8">
        <v>2700</v>
      </c>
      <c r="K170" s="100">
        <v>12663.000000000002</v>
      </c>
      <c r="L170" s="8"/>
      <c r="M170" s="102">
        <f t="shared" si="15"/>
        <v>0</v>
      </c>
      <c r="N170" s="118">
        <f t="shared" si="12"/>
        <v>0</v>
      </c>
      <c r="O170" s="12">
        <f t="shared" si="13"/>
        <v>0</v>
      </c>
      <c r="P170" s="122"/>
      <c r="Q170" s="122"/>
      <c r="S170" s="124"/>
    </row>
    <row r="171" spans="1:19" s="5" customFormat="1" ht="12.75" customHeight="1">
      <c r="A171" s="116" t="s">
        <v>230</v>
      </c>
      <c r="B171" s="137" t="str">
        <f>'[1]ORÇAMENTO'!$D$147</f>
        <v>Mobilização e desmobilização de equipamento com carreta prancha (máximo)</v>
      </c>
      <c r="C171" s="138"/>
      <c r="D171" s="138"/>
      <c r="E171" s="139"/>
      <c r="F171" s="132" t="str">
        <f>'[1]ORÇAMENTO'!$E$147</f>
        <v>h</v>
      </c>
      <c r="G171" s="8">
        <f>'[1]ORÇAMENTO'!$F$147</f>
        <v>168</v>
      </c>
      <c r="H171" s="103">
        <v>169.99</v>
      </c>
      <c r="I171" s="8">
        <f t="shared" si="14"/>
        <v>28558.32</v>
      </c>
      <c r="J171" s="8">
        <v>168</v>
      </c>
      <c r="K171" s="100">
        <v>28558.32</v>
      </c>
      <c r="L171" s="8"/>
      <c r="M171" s="102">
        <f t="shared" si="15"/>
        <v>0</v>
      </c>
      <c r="N171" s="118">
        <f t="shared" si="12"/>
        <v>0</v>
      </c>
      <c r="O171" s="12">
        <f t="shared" si="13"/>
        <v>0</v>
      </c>
      <c r="P171" s="122"/>
      <c r="Q171" s="122"/>
      <c r="S171" s="124"/>
    </row>
    <row r="172" spans="1:19" s="5" customFormat="1" ht="12.75" customHeight="1">
      <c r="A172" s="116" t="s">
        <v>231</v>
      </c>
      <c r="B172" s="137" t="str">
        <f>'[1]ORÇAMENTO'!$D$148</f>
        <v>Mobilização e desmobilização de caminhão carroceria (máximo)</v>
      </c>
      <c r="C172" s="138"/>
      <c r="D172" s="138"/>
      <c r="E172" s="139"/>
      <c r="F172" s="132" t="str">
        <f>'[1]ORÇAMENTO'!$E$148</f>
        <v>h</v>
      </c>
      <c r="G172" s="8">
        <f>'[1]ORÇAMENTO'!$F$148</f>
        <v>24</v>
      </c>
      <c r="H172" s="103">
        <v>90.34</v>
      </c>
      <c r="I172" s="8">
        <f t="shared" si="14"/>
        <v>2168.16</v>
      </c>
      <c r="J172" s="8">
        <v>24</v>
      </c>
      <c r="K172" s="100">
        <v>2168.16</v>
      </c>
      <c r="L172" s="8"/>
      <c r="M172" s="102">
        <f t="shared" si="15"/>
        <v>0</v>
      </c>
      <c r="N172" s="118">
        <f t="shared" si="12"/>
        <v>0</v>
      </c>
      <c r="O172" s="12">
        <f t="shared" si="13"/>
        <v>0</v>
      </c>
      <c r="P172" s="122"/>
      <c r="Q172" s="122"/>
      <c r="S172" s="124"/>
    </row>
    <row r="173" spans="1:19" s="5" customFormat="1" ht="12.75" customHeight="1">
      <c r="A173" s="116" t="s">
        <v>232</v>
      </c>
      <c r="B173" s="137" t="str">
        <f>'[1]ORÇAMENTO'!$D$149</f>
        <v>Mobilização e desmobilização de caminhão basculante (máximo)</v>
      </c>
      <c r="C173" s="138"/>
      <c r="D173" s="138"/>
      <c r="E173" s="139"/>
      <c r="F173" s="132" t="str">
        <f>'[1]ORÇAMENTO'!$E$149</f>
        <v>h</v>
      </c>
      <c r="G173" s="8">
        <f>'[1]ORÇAMENTO'!$F$149</f>
        <v>36</v>
      </c>
      <c r="H173" s="103">
        <v>107.16</v>
      </c>
      <c r="I173" s="8">
        <f t="shared" si="14"/>
        <v>3857.7599999999998</v>
      </c>
      <c r="J173" s="8">
        <v>36</v>
      </c>
      <c r="K173" s="100">
        <v>3857.7599999999998</v>
      </c>
      <c r="L173" s="8"/>
      <c r="M173" s="102">
        <f t="shared" si="15"/>
        <v>0</v>
      </c>
      <c r="N173" s="118">
        <f t="shared" si="12"/>
        <v>0</v>
      </c>
      <c r="O173" s="12">
        <f t="shared" si="13"/>
        <v>0</v>
      </c>
      <c r="P173" s="122"/>
      <c r="Q173" s="122"/>
      <c r="S173" s="124"/>
    </row>
    <row r="174" spans="1:19" s="5" customFormat="1" ht="12.75" customHeight="1">
      <c r="A174" s="116" t="s">
        <v>233</v>
      </c>
      <c r="B174" s="137" t="str">
        <f>'[1]ORÇAMENTO'!$D$150</f>
        <v>Mobilização e desmobilização de caminhão tanque (6.000 L) (máximo)</v>
      </c>
      <c r="C174" s="138"/>
      <c r="D174" s="138"/>
      <c r="E174" s="139"/>
      <c r="F174" s="132" t="str">
        <f>'[1]ORÇAMENTO'!$E$150</f>
        <v>h</v>
      </c>
      <c r="G174" s="8">
        <f>'[1]ORÇAMENTO'!$F$150</f>
        <v>24</v>
      </c>
      <c r="H174" s="103">
        <v>89.69</v>
      </c>
      <c r="I174" s="8">
        <f t="shared" si="14"/>
        <v>2152.56</v>
      </c>
      <c r="J174" s="8">
        <v>24</v>
      </c>
      <c r="K174" s="100">
        <v>2152.56</v>
      </c>
      <c r="L174" s="8"/>
      <c r="M174" s="102">
        <f t="shared" si="15"/>
        <v>0</v>
      </c>
      <c r="N174" s="118">
        <f t="shared" si="12"/>
        <v>0</v>
      </c>
      <c r="O174" s="12">
        <f t="shared" si="13"/>
        <v>0</v>
      </c>
      <c r="P174" s="122"/>
      <c r="Q174" s="122"/>
      <c r="S174" s="124"/>
    </row>
    <row r="175" spans="1:19" s="5" customFormat="1" ht="12.75" customHeight="1">
      <c r="A175" s="116" t="s">
        <v>234</v>
      </c>
      <c r="B175" s="137" t="str">
        <f>'[1]ORÇAMENTO'!$D$151</f>
        <v>Cavalete de madeira de lei para sinalização, inclusive pintura em esmalte sintético fosco, fundo amarelo e
inscrição "TRECHO EM OBRA" na cor preta, comprimento de 1,50m e altura de 0,80m</v>
      </c>
      <c r="C175" s="138"/>
      <c r="D175" s="138"/>
      <c r="E175" s="139"/>
      <c r="F175" s="132" t="str">
        <f>'[1]ORÇAMENTO'!$E$151</f>
        <v>ud</v>
      </c>
      <c r="G175" s="8">
        <f>'[1]ORÇAMENTO'!$F$151</f>
        <v>15</v>
      </c>
      <c r="H175" s="103">
        <v>137.21</v>
      </c>
      <c r="I175" s="8">
        <f t="shared" si="14"/>
        <v>2058.15</v>
      </c>
      <c r="J175" s="8">
        <v>15</v>
      </c>
      <c r="K175" s="100">
        <v>2058.15</v>
      </c>
      <c r="L175" s="8"/>
      <c r="M175" s="102">
        <f t="shared" si="15"/>
        <v>0</v>
      </c>
      <c r="N175" s="118">
        <f t="shared" si="12"/>
        <v>0</v>
      </c>
      <c r="O175" s="12">
        <f t="shared" si="13"/>
        <v>0</v>
      </c>
      <c r="P175" s="122"/>
      <c r="Q175" s="122"/>
      <c r="S175" s="124"/>
    </row>
    <row r="176" spans="1:19" s="5" customFormat="1" ht="12.75" customHeight="1">
      <c r="A176" s="116" t="s">
        <v>235</v>
      </c>
      <c r="B176" s="137" t="str">
        <f>'[1]ORÇAMENTO'!$D$152</f>
        <v>Cone sinalizador de PVC H = 50cm (com uma reutilização)</v>
      </c>
      <c r="C176" s="138"/>
      <c r="D176" s="138"/>
      <c r="E176" s="139"/>
      <c r="F176" s="132" t="str">
        <f>'[1]ORÇAMENTO'!$E$152</f>
        <v>ud</v>
      </c>
      <c r="G176" s="8">
        <f>'[1]ORÇAMENTO'!$F$152</f>
        <v>20</v>
      </c>
      <c r="H176" s="103">
        <v>27.03</v>
      </c>
      <c r="I176" s="8">
        <f t="shared" si="14"/>
        <v>540.6</v>
      </c>
      <c r="J176" s="8">
        <v>20</v>
      </c>
      <c r="K176" s="100">
        <v>540.6</v>
      </c>
      <c r="L176" s="8"/>
      <c r="M176" s="102">
        <f t="shared" si="15"/>
        <v>0</v>
      </c>
      <c r="N176" s="118">
        <f t="shared" si="12"/>
        <v>0</v>
      </c>
      <c r="O176" s="12">
        <f t="shared" si="13"/>
        <v>0</v>
      </c>
      <c r="P176" s="122"/>
      <c r="Q176" s="122"/>
      <c r="S176" s="124"/>
    </row>
    <row r="177" spans="1:19" s="5" customFormat="1" ht="12.75" customHeight="1">
      <c r="A177" s="116" t="s">
        <v>236</v>
      </c>
      <c r="B177" s="137" t="str">
        <f>'[1]ORÇAMENTO'!$D$153</f>
        <v>Gambiarra para sinalização com lâmpadas 60W a cada metro, protegida por envoltório plástico translúcido,
na cor vermelha, incl. bastão de derivação de energia e consumo de energia para gambiarra de até 30m</v>
      </c>
      <c r="C177" s="138"/>
      <c r="D177" s="138"/>
      <c r="E177" s="139"/>
      <c r="F177" s="132" t="str">
        <f>'[1]ORÇAMENTO'!$E$153</f>
        <v>mês</v>
      </c>
      <c r="G177" s="8">
        <f>'[1]ORÇAMENTO'!$F$153</f>
        <v>12</v>
      </c>
      <c r="H177" s="103">
        <v>198.91</v>
      </c>
      <c r="I177" s="8">
        <f t="shared" si="14"/>
        <v>2386.92</v>
      </c>
      <c r="J177" s="8">
        <v>12</v>
      </c>
      <c r="K177" s="100">
        <v>2386.92</v>
      </c>
      <c r="L177" s="8"/>
      <c r="M177" s="102">
        <f t="shared" si="15"/>
        <v>0</v>
      </c>
      <c r="N177" s="118">
        <f t="shared" si="12"/>
        <v>0</v>
      </c>
      <c r="O177" s="12">
        <f t="shared" si="13"/>
        <v>0</v>
      </c>
      <c r="P177" s="122"/>
      <c r="Q177" s="122"/>
      <c r="S177" s="124"/>
    </row>
    <row r="178" spans="1:19" s="5" customFormat="1" ht="12.75" customHeight="1" thickBot="1">
      <c r="A178" s="116" t="s">
        <v>237</v>
      </c>
      <c r="B178" s="137" t="str">
        <f>'[1]ORÇAMENTO'!$D$154</f>
        <v>Cercas de isolamento cor laranja, h=1.20m, fixada em pontaletes de madeira e base em concreto a cada
3m (considerando 2 utilizações)</v>
      </c>
      <c r="C178" s="138"/>
      <c r="D178" s="138"/>
      <c r="E178" s="139"/>
      <c r="F178" s="132" t="str">
        <f>'[1]ORÇAMENTO'!$E$154</f>
        <v>m</v>
      </c>
      <c r="G178" s="8">
        <f>'[1]ORÇAMENTO'!$F$154</f>
        <v>100</v>
      </c>
      <c r="H178" s="103">
        <v>6.51</v>
      </c>
      <c r="I178" s="8">
        <f t="shared" si="14"/>
        <v>651</v>
      </c>
      <c r="J178" s="8">
        <v>100</v>
      </c>
      <c r="K178" s="100">
        <v>651</v>
      </c>
      <c r="L178" s="8"/>
      <c r="M178" s="102">
        <f t="shared" si="15"/>
        <v>0</v>
      </c>
      <c r="N178" s="118">
        <f t="shared" si="12"/>
        <v>0</v>
      </c>
      <c r="O178" s="12">
        <f t="shared" si="13"/>
        <v>0</v>
      </c>
      <c r="P178" s="122"/>
      <c r="Q178" s="122"/>
      <c r="S178" s="124"/>
    </row>
    <row r="179" spans="1:17" s="3" customFormat="1" ht="26.25" customHeight="1" thickBot="1" thickTop="1">
      <c r="A179" s="46"/>
      <c r="B179" s="47"/>
      <c r="C179" s="47"/>
      <c r="D179" s="47"/>
      <c r="E179" s="47"/>
      <c r="F179" s="47"/>
      <c r="G179" s="47"/>
      <c r="H179" s="62"/>
      <c r="I179" s="49"/>
      <c r="J179" s="47" t="s">
        <v>44</v>
      </c>
      <c r="K179" s="48"/>
      <c r="L179" s="88"/>
      <c r="M179" s="89">
        <f>SUM(M138:M178)</f>
        <v>221711.4895319796</v>
      </c>
      <c r="N179" s="118"/>
      <c r="O179" s="113">
        <f>SUM(O9:O178)</f>
        <v>1711094.9449999998</v>
      </c>
      <c r="P179" s="101" t="s">
        <v>46</v>
      </c>
      <c r="Q179" s="101"/>
    </row>
    <row r="180" spans="1:17" s="3" customFormat="1" ht="26.25" customHeight="1" thickTop="1">
      <c r="A180" s="50" t="s">
        <v>9</v>
      </c>
      <c r="B180" s="51"/>
      <c r="C180" s="52"/>
      <c r="D180" s="53" t="str">
        <f>D35</f>
        <v>2   A  .       MEDIÇÃO  EFETUADA   EM   23/08/2017</v>
      </c>
      <c r="E180" s="54"/>
      <c r="F180" s="54"/>
      <c r="G180" s="54"/>
      <c r="H180" s="63"/>
      <c r="I180" s="55" t="s">
        <v>36</v>
      </c>
      <c r="J180" s="51"/>
      <c r="K180" s="51"/>
      <c r="L180" s="15"/>
      <c r="M180" s="90"/>
      <c r="N180" s="118"/>
      <c r="O180" s="12"/>
      <c r="P180" s="106"/>
      <c r="Q180" s="106"/>
    </row>
    <row r="181" spans="1:17" s="3" customFormat="1" ht="26.25" customHeight="1" thickBot="1">
      <c r="A181" s="56" t="s">
        <v>37</v>
      </c>
      <c r="B181" s="57"/>
      <c r="C181" s="58"/>
      <c r="D181" s="59"/>
      <c r="E181" s="59"/>
      <c r="F181" s="59"/>
      <c r="G181" s="59"/>
      <c r="H181" s="64"/>
      <c r="I181" s="60"/>
      <c r="J181" s="1"/>
      <c r="K181" s="1"/>
      <c r="L181" s="91"/>
      <c r="M181" s="92"/>
      <c r="N181" s="118"/>
      <c r="O181" s="12"/>
      <c r="P181" s="136"/>
      <c r="Q181" s="106"/>
    </row>
    <row r="182" spans="6:17" ht="13.5" thickTop="1">
      <c r="F182" s="99" t="s">
        <v>45</v>
      </c>
      <c r="G182" s="15"/>
      <c r="I182" s="8">
        <f>SUM(I9:I178)</f>
        <v>2294961.499999999</v>
      </c>
      <c r="K182" s="11"/>
      <c r="O182" s="119">
        <f>K184+M179+O179</f>
        <v>2294961.5</v>
      </c>
      <c r="P182" s="101" t="s">
        <v>47</v>
      </c>
      <c r="Q182" s="101"/>
    </row>
    <row r="183" spans="6:15" ht="12.75">
      <c r="F183"/>
      <c r="G183" s="15"/>
      <c r="K183" s="11"/>
      <c r="M183" s="17"/>
      <c r="O183" s="114"/>
    </row>
    <row r="184" spans="3:11" ht="12.75">
      <c r="C184" s="3" t="s">
        <v>103</v>
      </c>
      <c r="F184"/>
      <c r="G184" s="15"/>
      <c r="H184" s="159" t="s">
        <v>40</v>
      </c>
      <c r="I184" s="159"/>
      <c r="J184" s="160"/>
      <c r="K184" s="7">
        <f>SUM(K9:K178)</f>
        <v>362155.0654680204</v>
      </c>
    </row>
    <row r="185" spans="5:17" ht="12.75">
      <c r="E185" s="13"/>
      <c r="F185"/>
      <c r="G185" s="15"/>
      <c r="J185" s="12"/>
      <c r="K185" s="11"/>
      <c r="O185" s="115">
        <f>I182-O182</f>
        <v>0</v>
      </c>
      <c r="P185" s="101" t="s">
        <v>48</v>
      </c>
      <c r="Q185" s="101"/>
    </row>
    <row r="186" spans="5:17" ht="12.75">
      <c r="E186" s="13"/>
      <c r="F186"/>
      <c r="G186" s="15"/>
      <c r="J186" s="12"/>
      <c r="K186" s="11"/>
      <c r="O186" s="130"/>
      <c r="P186" s="101"/>
      <c r="Q186" s="101"/>
    </row>
    <row r="187" spans="9:22" ht="12.75">
      <c r="I187" s="125"/>
      <c r="J187" s="126"/>
      <c r="K187" s="127"/>
      <c r="L187" s="120"/>
      <c r="M187" s="120"/>
      <c r="N187" s="128"/>
      <c r="O187" s="18"/>
      <c r="P187" s="104"/>
      <c r="Q187" s="104"/>
      <c r="R187" s="5"/>
      <c r="S187" s="5"/>
      <c r="T187" s="5"/>
      <c r="U187" s="5"/>
      <c r="V187" s="5"/>
    </row>
    <row r="188" spans="9:22" ht="12.75">
      <c r="I188" s="125"/>
      <c r="J188" s="126"/>
      <c r="K188" s="127"/>
      <c r="L188" s="127"/>
      <c r="M188" s="120"/>
      <c r="N188" s="128"/>
      <c r="O188" s="18"/>
      <c r="P188" s="104"/>
      <c r="Q188" s="104"/>
      <c r="R188" s="5"/>
      <c r="S188" s="5"/>
      <c r="T188" s="5"/>
      <c r="U188" s="5"/>
      <c r="V188" s="5"/>
    </row>
    <row r="189" spans="4:14" ht="12.75">
      <c r="D189" s="13"/>
      <c r="E189" s="13"/>
      <c r="F189"/>
      <c r="G189" s="15"/>
      <c r="I189" s="125"/>
      <c r="J189" s="125"/>
      <c r="K189" s="126"/>
      <c r="L189" s="127"/>
      <c r="M189" s="120"/>
      <c r="N189" s="128"/>
    </row>
    <row r="190" spans="3:14" ht="12.75">
      <c r="C190" s="3"/>
      <c r="E190" s="13"/>
      <c r="F190"/>
      <c r="G190" s="15"/>
      <c r="I190" s="125"/>
      <c r="J190" s="129"/>
      <c r="K190" s="127"/>
      <c r="L190" s="127"/>
      <c r="M190" s="120"/>
      <c r="N190" s="128"/>
    </row>
    <row r="191" spans="3:15" ht="12.75">
      <c r="C191" s="120"/>
      <c r="D191" s="13"/>
      <c r="F191"/>
      <c r="G191" s="15"/>
      <c r="I191" s="125"/>
      <c r="J191" s="129"/>
      <c r="K191" s="127"/>
      <c r="L191" s="127"/>
      <c r="M191" s="120"/>
      <c r="N191" s="128"/>
      <c r="O191" s="15"/>
    </row>
    <row r="192" spans="3:14" ht="12.75">
      <c r="C192" s="3"/>
      <c r="F192"/>
      <c r="G192" s="15"/>
      <c r="I192" s="125"/>
      <c r="J192" s="126"/>
      <c r="K192" s="127"/>
      <c r="L192" s="120"/>
      <c r="M192" s="120"/>
      <c r="N192" s="108"/>
    </row>
    <row r="193" spans="3:14" ht="12.75">
      <c r="C193" s="3"/>
      <c r="F193"/>
      <c r="G193" s="15"/>
      <c r="I193" s="125"/>
      <c r="J193" s="126"/>
      <c r="K193" s="127"/>
      <c r="L193" s="120"/>
      <c r="M193" s="120"/>
      <c r="N193" s="128"/>
    </row>
    <row r="194" spans="3:14" ht="12.75">
      <c r="C194" s="3"/>
      <c r="I194" s="125"/>
      <c r="J194" s="126"/>
      <c r="K194" s="127"/>
      <c r="L194" s="127"/>
      <c r="M194" s="120"/>
      <c r="N194" s="108"/>
    </row>
    <row r="195" spans="3:14" ht="12.75">
      <c r="C195" s="3"/>
      <c r="I195" s="125"/>
      <c r="J195" s="126"/>
      <c r="K195" s="127"/>
      <c r="L195" s="120"/>
      <c r="M195" s="120"/>
      <c r="N195" s="128"/>
    </row>
    <row r="196" spans="3:14" ht="12.75">
      <c r="C196" s="3"/>
      <c r="I196" s="125"/>
      <c r="J196" s="126"/>
      <c r="K196" s="127"/>
      <c r="L196" s="127"/>
      <c r="M196" s="127"/>
      <c r="N196" s="128"/>
    </row>
    <row r="197" spans="3:15" ht="12.75">
      <c r="C197" s="3"/>
      <c r="I197" s="125"/>
      <c r="J197" s="126"/>
      <c r="K197" s="127"/>
      <c r="L197" s="120"/>
      <c r="M197" s="127"/>
      <c r="N197" s="128"/>
      <c r="O197" s="15"/>
    </row>
    <row r="198" spans="3:15" ht="12.75">
      <c r="C198" s="3"/>
      <c r="I198" s="125"/>
      <c r="J198" s="126"/>
      <c r="K198" s="127"/>
      <c r="L198" s="120"/>
      <c r="M198" s="127"/>
      <c r="N198" s="108"/>
      <c r="O198" s="15"/>
    </row>
    <row r="199" spans="3:14" ht="12.75">
      <c r="C199" s="3"/>
      <c r="I199" s="125"/>
      <c r="J199" s="126"/>
      <c r="K199" s="127"/>
      <c r="L199" s="127"/>
      <c r="M199" s="127"/>
      <c r="N199" s="128"/>
    </row>
    <row r="200" spans="3:13" ht="12.75">
      <c r="C200" s="3"/>
      <c r="M200" s="127"/>
    </row>
    <row r="201" spans="3:13" ht="12.75">
      <c r="C201" s="3"/>
      <c r="M201" s="127"/>
    </row>
  </sheetData>
  <sheetProtection/>
  <mergeCells count="147">
    <mergeCell ref="B167:E167"/>
    <mergeCell ref="B168:E168"/>
    <mergeCell ref="B169:E169"/>
    <mergeCell ref="B177:E177"/>
    <mergeCell ref="B178:E178"/>
    <mergeCell ref="B170:E170"/>
    <mergeCell ref="B171:E171"/>
    <mergeCell ref="B172:E172"/>
    <mergeCell ref="B173:E173"/>
    <mergeCell ref="B174:E174"/>
    <mergeCell ref="B175:E175"/>
    <mergeCell ref="B176:E176"/>
    <mergeCell ref="B161:E161"/>
    <mergeCell ref="B162:E162"/>
    <mergeCell ref="B163:E163"/>
    <mergeCell ref="B164:E164"/>
    <mergeCell ref="B165:E165"/>
    <mergeCell ref="B166:E166"/>
    <mergeCell ref="B155:E155"/>
    <mergeCell ref="B156:E156"/>
    <mergeCell ref="B157:E157"/>
    <mergeCell ref="B158:E158"/>
    <mergeCell ref="B159:E159"/>
    <mergeCell ref="B160:E160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B138"/>
    <mergeCell ref="B142:E142"/>
    <mergeCell ref="B88:E88"/>
    <mergeCell ref="B89:E89"/>
    <mergeCell ref="B102:E102"/>
    <mergeCell ref="B103:E103"/>
    <mergeCell ref="B96:B97"/>
    <mergeCell ref="B62:E62"/>
    <mergeCell ref="B63:E63"/>
    <mergeCell ref="B64:E64"/>
    <mergeCell ref="A134:M134"/>
    <mergeCell ref="D136:G136"/>
    <mergeCell ref="J136:K136"/>
    <mergeCell ref="B30:E30"/>
    <mergeCell ref="B31:E31"/>
    <mergeCell ref="B32:E32"/>
    <mergeCell ref="B33:E33"/>
    <mergeCell ref="B55:E55"/>
    <mergeCell ref="B56:E56"/>
    <mergeCell ref="B52:E52"/>
    <mergeCell ref="A37:M37"/>
    <mergeCell ref="D39:G39"/>
    <mergeCell ref="J39:K39"/>
    <mergeCell ref="B18:E18"/>
    <mergeCell ref="B26:E26"/>
    <mergeCell ref="B25:E25"/>
    <mergeCell ref="B27:E27"/>
    <mergeCell ref="B28:E28"/>
    <mergeCell ref="B29:E29"/>
    <mergeCell ref="H184:J184"/>
    <mergeCell ref="B83:E83"/>
    <mergeCell ref="B84:E84"/>
    <mergeCell ref="B85:E85"/>
    <mergeCell ref="B86:E86"/>
    <mergeCell ref="B23:E23"/>
    <mergeCell ref="B128:E128"/>
    <mergeCell ref="B129:E129"/>
    <mergeCell ref="B78:E78"/>
    <mergeCell ref="B79:E79"/>
    <mergeCell ref="D95:G95"/>
    <mergeCell ref="J95:K95"/>
    <mergeCell ref="B14:E14"/>
    <mergeCell ref="B19:E19"/>
    <mergeCell ref="B20:E20"/>
    <mergeCell ref="B21:E21"/>
    <mergeCell ref="B22:E22"/>
    <mergeCell ref="B15:E15"/>
    <mergeCell ref="B16:E16"/>
    <mergeCell ref="B17:E17"/>
    <mergeCell ref="B24:E24"/>
    <mergeCell ref="B50:E50"/>
    <mergeCell ref="B87:E87"/>
    <mergeCell ref="B104:E104"/>
    <mergeCell ref="B105:E105"/>
    <mergeCell ref="B106:E106"/>
    <mergeCell ref="A93:M93"/>
    <mergeCell ref="B77:E77"/>
    <mergeCell ref="B82:E82"/>
    <mergeCell ref="B81:E81"/>
    <mergeCell ref="B40:B41"/>
    <mergeCell ref="B54:E54"/>
    <mergeCell ref="B53:E53"/>
    <mergeCell ref="B71:B72"/>
    <mergeCell ref="B51:E51"/>
    <mergeCell ref="B48:E48"/>
    <mergeCell ref="B57:E57"/>
    <mergeCell ref="B47:E47"/>
    <mergeCell ref="B49:E49"/>
    <mergeCell ref="B58:E58"/>
    <mergeCell ref="A1:M1"/>
    <mergeCell ref="D3:G3"/>
    <mergeCell ref="J3:K3"/>
    <mergeCell ref="B4:B5"/>
    <mergeCell ref="B11:E11"/>
    <mergeCell ref="B13:E13"/>
    <mergeCell ref="B9:E9"/>
    <mergeCell ref="B10:E10"/>
    <mergeCell ref="B12:E12"/>
    <mergeCell ref="B46:E46"/>
    <mergeCell ref="B45:E45"/>
    <mergeCell ref="A68:M68"/>
    <mergeCell ref="D70:G70"/>
    <mergeCell ref="J70:K70"/>
    <mergeCell ref="B80:E80"/>
    <mergeCell ref="B76:E76"/>
    <mergeCell ref="B59:E59"/>
    <mergeCell ref="B60:E60"/>
    <mergeCell ref="B61:E61"/>
    <mergeCell ref="B101:E101"/>
    <mergeCell ref="B125:E125"/>
    <mergeCell ref="B126:E126"/>
    <mergeCell ref="B113:E113"/>
    <mergeCell ref="B114:E114"/>
    <mergeCell ref="B115:E115"/>
    <mergeCell ref="B116:E116"/>
    <mergeCell ref="B117:E117"/>
    <mergeCell ref="B118:E118"/>
    <mergeCell ref="B110:E110"/>
    <mergeCell ref="B130:E130"/>
    <mergeCell ref="B119:E119"/>
    <mergeCell ref="B120:E120"/>
    <mergeCell ref="B121:E121"/>
    <mergeCell ref="B122:E122"/>
    <mergeCell ref="B123:E123"/>
    <mergeCell ref="B124:E124"/>
    <mergeCell ref="B111:E111"/>
    <mergeCell ref="B112:E112"/>
    <mergeCell ref="B107:E107"/>
    <mergeCell ref="B108:E108"/>
    <mergeCell ref="B109:E109"/>
    <mergeCell ref="B127:E127"/>
  </mergeCells>
  <printOptions horizontalCentered="1" verticalCentered="1"/>
  <pageMargins left="0" right="0" top="0" bottom="0" header="0" footer="0"/>
  <pageSetup horizontalDpi="300" verticalDpi="300" orientation="landscape" paperSize="9" scale="59" r:id="rId1"/>
  <headerFooter alignWithMargins="0">
    <oddHeader>&amp;RPágina &amp;P de &amp;N</oddHeader>
  </headerFooter>
  <rowBreaks count="4" manualBreakCount="4">
    <brk id="36" max="12" man="1"/>
    <brk id="67" max="12" man="1"/>
    <brk id="92" max="12" man="1"/>
    <brk id="1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2017-07-03T14:19:38Z</cp:lastPrinted>
  <dcterms:created xsi:type="dcterms:W3CDTF">1996-10-29T12:43:50Z</dcterms:created>
  <dcterms:modified xsi:type="dcterms:W3CDTF">2017-08-23T13:06:00Z</dcterms:modified>
  <cp:category/>
  <cp:version/>
  <cp:contentType/>
  <cp:contentStatus/>
</cp:coreProperties>
</file>