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2ª Medição" sheetId="1" r:id="rId1"/>
    <sheet name="1.1" sheetId="2" r:id="rId2"/>
    <sheet name="5.1" sheetId="3" r:id="rId3"/>
    <sheet name="5.5" sheetId="4" r:id="rId4"/>
    <sheet name="7.29" sheetId="5" r:id="rId5"/>
    <sheet name="7.30" sheetId="6" r:id="rId6"/>
    <sheet name="7.31" sheetId="7" r:id="rId7"/>
    <sheet name="7.32" sheetId="8" r:id="rId8"/>
    <sheet name="8,1" sheetId="9" r:id="rId9"/>
    <sheet name="8.2" sheetId="10" r:id="rId10"/>
  </sheets>
  <externalReferences>
    <externalReference r:id="rId13"/>
    <externalReference r:id="rId14"/>
    <externalReference r:id="rId15"/>
  </externalReferences>
  <definedNames>
    <definedName name="_xlnm.Print_Area" localSheetId="0">'2ª Medição'!$A$1:$P$177</definedName>
    <definedName name="_xlnm.Print_Titles" localSheetId="0">'2ª Medição'!$1:$14</definedName>
  </definedNames>
  <calcPr fullCalcOnLoad="1"/>
</workbook>
</file>

<file path=xl/sharedStrings.xml><?xml version="1.0" encoding="utf-8"?>
<sst xmlns="http://schemas.openxmlformats.org/spreadsheetml/2006/main" count="920" uniqueCount="390">
  <si>
    <t/>
  </si>
  <si>
    <t>Obra</t>
  </si>
  <si>
    <t>Contrato nº:</t>
  </si>
  <si>
    <t>Início:</t>
  </si>
  <si>
    <t>Endereço</t>
  </si>
  <si>
    <t>Data do Contrato:</t>
  </si>
  <si>
    <t>Empreiteira</t>
  </si>
  <si>
    <t>Prazo de Execução:</t>
  </si>
  <si>
    <t>Data da Medição:</t>
  </si>
  <si>
    <t>ITEM</t>
  </si>
  <si>
    <t>ESPECIFICAÇÃO</t>
  </si>
  <si>
    <t>UN.</t>
  </si>
  <si>
    <t>QUANT.</t>
  </si>
  <si>
    <t>PREÇO UNIT.</t>
  </si>
  <si>
    <t>ACUMULADO ANTERIOR</t>
  </si>
  <si>
    <t>TOTAL MEDIDO</t>
  </si>
  <si>
    <t>TOTAL</t>
  </si>
  <si>
    <t>%</t>
  </si>
  <si>
    <t>ACUMULADO</t>
  </si>
  <si>
    <t>% ACUMULADO</t>
  </si>
  <si>
    <t>m²</t>
  </si>
  <si>
    <t>m³</t>
  </si>
  <si>
    <t>1.1</t>
  </si>
  <si>
    <t>2.1</t>
  </si>
  <si>
    <t>2.2</t>
  </si>
  <si>
    <t>4.1</t>
  </si>
  <si>
    <t>PREFEITURA MUNICIPAL DE PRESIDENTE KENNEDY</t>
  </si>
  <si>
    <t>ESTADO DO ESPIRÍTO SANTO</t>
  </si>
  <si>
    <t>Secretaria Municipal de Obras</t>
  </si>
  <si>
    <t>3.1</t>
  </si>
  <si>
    <t>kg</t>
  </si>
  <si>
    <t>5.1</t>
  </si>
  <si>
    <t>6.1</t>
  </si>
  <si>
    <t>6.2</t>
  </si>
  <si>
    <t>2.3</t>
  </si>
  <si>
    <t>2.4</t>
  </si>
  <si>
    <t>VALOR</t>
  </si>
  <si>
    <t>SALDO CONTRATO</t>
  </si>
  <si>
    <t>Administração Local</t>
  </si>
  <si>
    <t>4.2</t>
  </si>
  <si>
    <t>4.3</t>
  </si>
  <si>
    <t>4.4</t>
  </si>
  <si>
    <t>4.5</t>
  </si>
  <si>
    <t>4.6</t>
  </si>
  <si>
    <t>Construtora Premocil Ltda</t>
  </si>
  <si>
    <t>240 dias</t>
  </si>
  <si>
    <t>Placa de obra nas dimensões de 3,0 x 6,0 m, padrão DER-ES</t>
  </si>
  <si>
    <t>Rede de esgoto, contendo fossa e filtro, incl. tubos e conexões de ligação entre caixas, considerando distância de 25m</t>
  </si>
  <si>
    <t>Sistema separador de água e óleo</t>
  </si>
  <si>
    <t>Refeitório c/ paredes chapa de comp. 12mm e pont. 8x8cm, piso ciment. e cob. telhas fibroc. 6mm, incl. ponto de luz e cx. de insp. (1,21m²/func/turno)</t>
  </si>
  <si>
    <t>Canaleta de concreto retangular com grelha em barra de aço</t>
  </si>
  <si>
    <t>m</t>
  </si>
  <si>
    <t>Bacia de contenção para tanques de materiais betuminosos</t>
  </si>
  <si>
    <t>Mobilização e desmobilização de equipamentos com carreta prancha (máximo)</t>
  </si>
  <si>
    <t>Mobilização e desmobilização de caminhão carroceria (máximo)</t>
  </si>
  <si>
    <t>Mobilização e desmobilização de caminhão basculante (máximo)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</si>
  <si>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</si>
  <si>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</si>
  <si>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</si>
  <si>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</si>
  <si>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</si>
  <si>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</si>
  <si>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</si>
  <si>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</si>
  <si>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</si>
  <si>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</si>
  <si>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</si>
  <si>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h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</si>
  <si>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</si>
  <si>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</si>
  <si>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</si>
  <si>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</si>
  <si>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</si>
  <si>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</si>
  <si>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</si>
  <si>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</si>
  <si>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</si>
  <si>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</si>
  <si>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</si>
  <si>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4.7</t>
  </si>
  <si>
    <t>4.8</t>
  </si>
  <si>
    <t>5.2</t>
  </si>
  <si>
    <t>5.3</t>
  </si>
  <si>
    <t>5.5</t>
  </si>
  <si>
    <t>5.6</t>
  </si>
  <si>
    <t>5.7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</si>
  <si>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</si>
  <si>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</si>
  <si>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</si>
  <si>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</si>
  <si>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</si>
  <si>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</si>
  <si>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</si>
  <si>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</si>
  <si>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</si>
  <si>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</si>
  <si>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</si>
  <si>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</si>
  <si>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</si>
  <si>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5.23</t>
  </si>
  <si>
    <t>5.24</t>
  </si>
  <si>
    <t>5.25</t>
  </si>
  <si>
    <t>5.26</t>
  </si>
  <si>
    <t>7.1</t>
  </si>
  <si>
    <t>7.2</t>
  </si>
  <si>
    <t>7.3</t>
  </si>
  <si>
    <t>7.4</t>
  </si>
  <si>
    <t>7.5</t>
  </si>
  <si>
    <t>7.6</t>
  </si>
  <si>
    <t>7.7</t>
  </si>
  <si>
    <t>7.8</t>
  </si>
  <si>
    <t>7.10</t>
  </si>
  <si>
    <t>7.11</t>
  </si>
  <si>
    <t>8.1</t>
  </si>
  <si>
    <t>8.2</t>
  </si>
  <si>
    <t>312/2015</t>
  </si>
  <si>
    <t>ADMINISTRAÇÃO 
TRECHO 01</t>
  </si>
  <si>
    <t>TERRAPLENAGEM
TRECHO 01</t>
  </si>
  <si>
    <t>Limpeza, desmatamento e destocamento de árvores com diâmetro até 15 cm, com trator de esteira</t>
  </si>
  <si>
    <t>Escavação e carga de material de 1ª categoria, com trator de esteira e pá carregadeira  (Compensação Lateral - DMT&lt;50m)</t>
  </si>
  <si>
    <t>Escavação e carga de material de 1ª categoria com escavadeira (de 51 a 100m)</t>
  </si>
  <si>
    <t>LOCAL COM DMT ATÉ 3,0 KM (Caminhão basculante)</t>
  </si>
  <si>
    <t>Escavação e carga de material de 1ª categoria com escavadeira (de 101 a 200m)</t>
  </si>
  <si>
    <t xml:space="preserve">Escavação e carga de material de 1ª categoria com escavadeira (de 201 a 400m) </t>
  </si>
  <si>
    <t xml:space="preserve">Escavação e carga de material de 1ª categoria com escavadeira (de 401 a 600m) </t>
  </si>
  <si>
    <t>Escavação e carga de material de 1ª categoria com escavadeira (de 10001 a 15000m)</t>
  </si>
  <si>
    <t>LOCAL COM DMT DE 10,1 A 15,0 KM (Caminhão basculante)</t>
  </si>
  <si>
    <t>Espalhamento de material de 1ª categoria com motoniveladora - ( Material de 1ª Cat. - Bota - Fora)</t>
  </si>
  <si>
    <t>Compactação de aterros 100% PI</t>
  </si>
  <si>
    <t>Compactação de aterros 100% PN</t>
  </si>
  <si>
    <t>mês</t>
  </si>
  <si>
    <t>t</t>
  </si>
  <si>
    <t>PAVIMENTAÇÃO
TECHO 01</t>
  </si>
  <si>
    <t xml:space="preserve">Regularização e compactação do subleito (100% P.I.) H = 0,15m </t>
  </si>
  <si>
    <t>Sub-base estabilizada granulometricamente sem mistura inclusive escavação e carga</t>
  </si>
  <si>
    <t>Aquisição de solo de jazida comercial (saibreira)</t>
  </si>
  <si>
    <t>Transporte de materiais para DMT acima de 15 KM (Caminhão basculante)- Transporte de material de jazida para sub-base</t>
  </si>
  <si>
    <t>Bonificação de 15% sobre aquisição de materiais</t>
  </si>
  <si>
    <t>Base de solo brita, 30% de solo, 30% de brita 2, 10% de brita 0 e 30% de pó de pedra, inclusive fornecimento da brita e transporte</t>
  </si>
  <si>
    <t>Transporte de materiais para DMT acima de 15 KM (Caminhão basculante)- Transporte de material de jazida para base</t>
  </si>
  <si>
    <t xml:space="preserve">Imprimação exclusive fornecimento e transporte comercial do material betuminoso </t>
  </si>
  <si>
    <t>T.S.B.D. com capa selante, executado c/ Multidistribuidor exclus. forn. e transp. com. da emulsão, inclus. lavagem brita e transp. comerc.areia, brita</t>
  </si>
  <si>
    <t>MATERIAL BETUMINOSO</t>
  </si>
  <si>
    <t>CM-30, fornecimento -  para Imprimação</t>
  </si>
  <si>
    <t>3.13</t>
  </si>
  <si>
    <t>Emulsão RR-2C, fornecimento - para TSBD</t>
  </si>
  <si>
    <t>3.14</t>
  </si>
  <si>
    <t>Bonificação de 15,0% sobre Materiais Betuminosos</t>
  </si>
  <si>
    <t>3.15</t>
  </si>
  <si>
    <t>TR-303 (Mat. Asf. F. DNIT) - CM-30, transporte</t>
  </si>
  <si>
    <t>3.16</t>
  </si>
  <si>
    <t>TR-303 (Mat. Asf. F. DNIT) - RR-2C, transporte</t>
  </si>
  <si>
    <t>Escavação mecânica em material 1ª cat. H =1,50 a 3,00m (demolição)</t>
  </si>
  <si>
    <t>Reaterro de cavas c/ compactação mecânica (compactador manual) (demolição)</t>
  </si>
  <si>
    <t>Escavação mecânica em material 1ª cat. H =1,50 a 3,00m (Implantação)</t>
  </si>
  <si>
    <t>Reaterro de cavas c/ compactação mecânica (compactador manual) (Implantação)</t>
  </si>
  <si>
    <t xml:space="preserve">LOCAL COM DMT ATÉ 3,0 KM (Caminhão basculante) </t>
  </si>
  <si>
    <t>LOCAL COM DMT DE 10,1 A 15,0 KM (Caminhão basculante) (Material encaminhado ao BF)</t>
  </si>
  <si>
    <t>Corpo BSTC (greide) diâmetro 0,80m CA-1 PB inclusive escavação, reaterro e transporte do tubo</t>
  </si>
  <si>
    <t>4.9</t>
  </si>
  <si>
    <t>Corpo BSTC (grota) diâmetro 0,80m CA-1 PB exclusive escavação e retarro, inclusive transporte do tubo
reaterro, inclusive transporte do tubo</t>
  </si>
  <si>
    <t>4.10</t>
  </si>
  <si>
    <t>Corpo BTTC (grota) diâmetro 1,20m CA-3 MF exclusive escavação e reaterro, inclusive transporte do tubo</t>
  </si>
  <si>
    <t>4.11</t>
  </si>
  <si>
    <t>Berço de concreto ciclópico para BSTC diâmetro 0,80m</t>
  </si>
  <si>
    <t>4.12</t>
  </si>
  <si>
    <t>Berço de concreto ciclópico para BTTC diâmetro 1,20m</t>
  </si>
  <si>
    <t>4.13</t>
  </si>
  <si>
    <t>Boca de concreto ciclópico para BSTC diâmetro 0,80m</t>
  </si>
  <si>
    <t>4.14</t>
  </si>
  <si>
    <t>Boca de concreto ciclópico para BTTC diâmetro 1,20 m</t>
  </si>
  <si>
    <t>4.15</t>
  </si>
  <si>
    <t>Caixa Coletora para BSTC  H-&gt; 2,20m</t>
  </si>
  <si>
    <t>4.16</t>
  </si>
  <si>
    <t>Dissipador de energia aplicado a saída de bueiro/descida d'agua de aterro (DEB-01)</t>
  </si>
  <si>
    <t>4.17</t>
  </si>
  <si>
    <t>Dissipador de energia aplicado a saída de bueiro/descida d'água de aterro (DEB-03)</t>
  </si>
  <si>
    <t>4.18</t>
  </si>
  <si>
    <t>Dissipador de energia aplicado a saída de bueiro/descida d'água de aterro (DEB-11)</t>
  </si>
  <si>
    <t>4.19</t>
  </si>
  <si>
    <t>Remoção de bueiros existentes</t>
  </si>
  <si>
    <t>4.20</t>
  </si>
  <si>
    <t>LOCAL COM DMT DE 10,1 A 15,0 KM (Caminhão basculante) encaminhamento dos tubos ao BF</t>
  </si>
  <si>
    <t>4.21</t>
  </si>
  <si>
    <t xml:space="preserve">Entrada para descida d'água EDA-01 </t>
  </si>
  <si>
    <t>4.22</t>
  </si>
  <si>
    <t>Entrada para descida d'água EDA-02</t>
  </si>
  <si>
    <t>4.23</t>
  </si>
  <si>
    <t>Meio fio sarjeta de concreto tipo DP-1 (0,035 m³/m) inclusive caiação</t>
  </si>
  <si>
    <t>4.24</t>
  </si>
  <si>
    <t>Meio fio tipo DP-3</t>
  </si>
  <si>
    <t>4.25</t>
  </si>
  <si>
    <t>Sarjeta de concreto DP-1 (0,081m³/m) calha triangular, inclusive caiação</t>
  </si>
  <si>
    <t>4.26</t>
  </si>
  <si>
    <t>Saída d'água concreto p/ corte c/ caiação (SDC-01)</t>
  </si>
  <si>
    <t>4.27</t>
  </si>
  <si>
    <t>Dissipador de energia aplicado a saída de sarjeta/valeta (DES-03)</t>
  </si>
  <si>
    <t>4.28</t>
  </si>
  <si>
    <t>Dissipador de energia aplicado a saída de sarjeta/valeta (DES-04)</t>
  </si>
  <si>
    <t>4.29</t>
  </si>
  <si>
    <t>Valeta de proteção de corte enleivada (VPC-01 DNIT)</t>
  </si>
  <si>
    <t>4.30</t>
  </si>
  <si>
    <t>Valeta de proteção de aterro enleivada (VPA-01 DNIT)</t>
  </si>
  <si>
    <t>4.31</t>
  </si>
  <si>
    <t>Descida d'água concreto simples (calha) c/ caiação (DSA-01) canal</t>
  </si>
  <si>
    <t>4.32</t>
  </si>
  <si>
    <t>Descida d'água concreto simples (calha) c/ caiação (DSA-01) dispersor</t>
  </si>
  <si>
    <t>4.33</t>
  </si>
  <si>
    <t>Descida d'água concreto simples (degraus) c/ caiação (DSA-03) apoio</t>
  </si>
  <si>
    <t>4.34</t>
  </si>
  <si>
    <t>Descida d'água concreto simples (degraus) c/ caiação (DSA-03) degrau</t>
  </si>
  <si>
    <t>4.35</t>
  </si>
  <si>
    <t xml:space="preserve"> Descida d'água concreto simples (degraus) c/ caiação (DSA-03) dispersor</t>
  </si>
  <si>
    <t>4.36</t>
  </si>
  <si>
    <t>Dreno profundo D = 0,20 m com enchimento de areia, escavação em material 1ª categoria (DPS-01), inclusive transporte da areia e do tubo</t>
  </si>
  <si>
    <t>4.37</t>
  </si>
  <si>
    <t>Boca de saída de dreno profundo BSD-01</t>
  </si>
  <si>
    <t>4.38</t>
  </si>
  <si>
    <t>Descida D'Água Tipo  DSC-01 entrada</t>
  </si>
  <si>
    <t>4.39</t>
  </si>
  <si>
    <t>Descida D'Água Tipo  DSC-01 canal</t>
  </si>
  <si>
    <t>4.40</t>
  </si>
  <si>
    <t>Descida D'Água Tipo  DSC-01 degrau</t>
  </si>
  <si>
    <t>Cerca Arame farpado, 4 fios,  mourões de madeira e esticador de concreto a cada 40m</t>
  </si>
  <si>
    <t>Abrigo de Ônibus - Rodovia Rural - 3,40m x 6,00 m</t>
  </si>
  <si>
    <t>Calçada de concreto fck-&gt;15 MPa, camurçado c/ argam. cimento e areia 1:4, lastro de brita e 8 cm de concreto, incl. preparo da caixa e transp. da brita</t>
  </si>
  <si>
    <t>5.4</t>
  </si>
  <si>
    <t>Defensa Metálica (1 Lâmina com espessura -&gt; 3 mm), fornecimento e colocação</t>
  </si>
  <si>
    <t>Demolição de cerca de madeira com 4 fios</t>
  </si>
  <si>
    <t>Rampa para Deficiente Físico (2 unidades)</t>
  </si>
  <si>
    <t>Apiloamento manual</t>
  </si>
  <si>
    <t>Concreto estrutural fck -&gt; 15,0 MPa, tudo incluído</t>
  </si>
  <si>
    <t>Sinalização vertical com chapa revestida em película, inclusive suporte em madeira</t>
  </si>
  <si>
    <t>5.8</t>
  </si>
  <si>
    <t>Circular -  Ø  0,75m</t>
  </si>
  <si>
    <t>Quadrada - 0,60 x 0,60m</t>
  </si>
  <si>
    <t>Retangular -  2,00 x 0,50m</t>
  </si>
  <si>
    <t>Retangular -  2,00 x 1,00m</t>
  </si>
  <si>
    <t>Retangular -  0,50 x 0,80m</t>
  </si>
  <si>
    <t>Retangular -  2,50 x 1,00m</t>
  </si>
  <si>
    <t>Octogonal - L = 0,35m</t>
  </si>
  <si>
    <t>Marcardor de obstáculos  - 0,30 x 0,90m</t>
  </si>
  <si>
    <t>Delineador - 0,50 x 0,60m</t>
  </si>
  <si>
    <t>Sinalização horizontal TMD-&gt;600, vida útil 2 a 3 anos, taxa-&gt;0,80 L/m²</t>
  </si>
  <si>
    <t>Eixo - Rodovia</t>
  </si>
  <si>
    <t>Bordo - Rodovia</t>
  </si>
  <si>
    <t>Eixo - Interseção</t>
  </si>
  <si>
    <t>Bordo - Interseção</t>
  </si>
  <si>
    <t>Zebrado - Interseção</t>
  </si>
  <si>
    <t>Inscrições no Pavimento - Interseção</t>
  </si>
  <si>
    <t>Tacha refletiva monodirecional, fornecimento e aplicação</t>
  </si>
  <si>
    <r>
      <rPr>
        <sz val="10"/>
        <color indexed="63"/>
        <rFont val="Arial"/>
        <family val="2"/>
      </rPr>
      <t>5. 22.  4</t>
    </r>
  </si>
  <si>
    <t>Tacha refletiva birrefletorizada, fornecimento e aplicação</t>
  </si>
  <si>
    <t>Revestimento de Talude</t>
  </si>
  <si>
    <t>Hidrossemeadura simples em taludes</t>
  </si>
  <si>
    <t>Reunião de Comunicação Social inclusive material de consumo</t>
  </si>
  <si>
    <t>INSTALAÇÃO DE CANTEIRO, MOBILIZAÇÃO E DESMOBILIZAÇÃO TECHO 01</t>
  </si>
  <si>
    <t>Roçada mecanizada</t>
  </si>
  <si>
    <t>Brita 0, fornecimento e espalhamento</t>
  </si>
  <si>
    <t>Cerca de arame liso 4 fios com mourões cada 2,0 m, esticadores demadeira, a cada 20,0 m, inclusive transporte de mourão e arame liso</t>
  </si>
  <si>
    <t>Barracão com sanitário, em chapa compensada 12 mm e pont.8x8, piso cimentado e cobertura em telha de fibrocimento 6mm, incl.ponto de luz  e cx de inspeção (Guarita)</t>
  </si>
  <si>
    <t>Barracão com sanitário, em chapa compensada 12 mm e pont.8x8, piso cimentado e cobertura em telha de fibrocimento 6mm, incl.ponto de luz  e cx de inspeção (Segurança do Trabalho)</t>
  </si>
  <si>
    <t>Barracão com sanitário, em chapa compensada 12 mm e pont.8x8, piso cimentado e cobertura em telha de fibrocimento 6mm, incl.ponto de luz  e cx de inspeção (Administração)</t>
  </si>
  <si>
    <t>7.9</t>
  </si>
  <si>
    <t>Barracão com sanitário, em chapa compensada 12 mm e pont.8x8, piso cimentado e cobertura em telha de fibrocimento 6mm, incl.ponto de luz  e cx de inspeção (Almoxerifado)</t>
  </si>
  <si>
    <t>Barracão com sanitário, em chapa compensada 12 mm e pont.8x8, piso cimentado e cobertura em telha de fibrocimento 6mm, incl.ponto de luz  e cx de inspeção (Depósito)</t>
  </si>
  <si>
    <t>Barracão com sanitário, em chapa compensada 12 mm e pont.8x8, piso cimentado e cobertura em telha de fibrocimento 6mm, incl.ponto de luz  e cx de inspeção (Ambulatório)</t>
  </si>
  <si>
    <t>7.12</t>
  </si>
  <si>
    <t>Barracão com sanitário, em chapa compensada 12 mm e pont.8x8, piso cimentado e cobertura em telha de fibrocimento 6mm, incl.ponto de luz  e cx de inspeção (Sala Técnica)</t>
  </si>
  <si>
    <t>7.13</t>
  </si>
  <si>
    <t>Barracão com sanitário, em chapa compensada 12 mm e pont.8x8, piso cimentado e cobertura em telha de fibrocimento 6mm, incl.ponto de luz  e cx de inspeção (Laboratório)</t>
  </si>
  <si>
    <t>7.14</t>
  </si>
  <si>
    <t>7.15</t>
  </si>
  <si>
    <t>Rede de água c/ padrão de entrada d'água diâm. 3/4" conf. CESAN, incl.tubos e conexões p/ aliment., distrib., extravas. e limp., cons. o padrão a 25m</t>
  </si>
  <si>
    <t>7.16</t>
  </si>
  <si>
    <t>7.17</t>
  </si>
  <si>
    <t>Rede de luz, incl. padrão entr. energia trifás. cabo ligação até barracões, quadro distrib., disj. e chave de força, cons. 20m entre padrão entr.e QDG</t>
  </si>
  <si>
    <t>7.18</t>
  </si>
  <si>
    <t>Reservatório de fibra de vidro 1000l , inclusive suporte de madeira 7x12, elevado de 4m</t>
  </si>
  <si>
    <t>7.19</t>
  </si>
  <si>
    <t>Sanitário e vestiário de 40/60 func., c/ 33,90m², paredes chapa compens. 12mm e pont. 8x8cm, piso ciment., cobert. telha fibroc., incl. luz e cx. Insp</t>
  </si>
  <si>
    <t>7.20</t>
  </si>
  <si>
    <t>Galpão em peças de madeira 8x8 e contrav. de 5 x7, cobertura telha fibrocimento de 6mm, incl.ponto e cabo de alimentação de máquina (Oficina Mecânica)</t>
  </si>
  <si>
    <t>7.21</t>
  </si>
  <si>
    <t>Galpão em peças de madeira 8x8 e contrav. de 5 x7, cobertura telha fibrocimento de 6mm, incl.ponto e cabo de alimentação de máquina (Carpintaria)</t>
  </si>
  <si>
    <t>7.22</t>
  </si>
  <si>
    <t>Calçada de concreto</t>
  </si>
  <si>
    <t>7.23</t>
  </si>
  <si>
    <t>7.24</t>
  </si>
  <si>
    <t>7.25</t>
  </si>
  <si>
    <t>7.26</t>
  </si>
  <si>
    <t>Concreto estrutural fck -&gt; 20,0 MPa, tudo incluído</t>
  </si>
  <si>
    <t>7.27</t>
  </si>
  <si>
    <t>Formas planas de madeira com 04 (quatro) reaproveitamentos, inclusive transporte das madeiras</t>
  </si>
  <si>
    <t>7.28</t>
  </si>
  <si>
    <t>Aço CA-50, fornecimento, dobragem e colocação nas formas ( preço médio das bitolas)</t>
  </si>
  <si>
    <t>7.29</t>
  </si>
  <si>
    <t>7.30</t>
  </si>
  <si>
    <t>7.31</t>
  </si>
  <si>
    <t>7.32</t>
  </si>
  <si>
    <t>Mobilização e desmobilização de caminhão tanque (6.000 L) (máximo)</t>
  </si>
  <si>
    <t>7.33</t>
  </si>
  <si>
    <t>Manutenção de canteiro</t>
  </si>
  <si>
    <t>Equipe de Topografia ( Mão de Obra )</t>
  </si>
  <si>
    <t>Equipe de Laboratório ( Mão de Obra )</t>
  </si>
  <si>
    <r>
      <t>m</t>
    </r>
    <r>
      <rPr>
        <i/>
        <sz val="10"/>
        <rFont val="Arial"/>
        <family val="2"/>
      </rPr>
      <t>³</t>
    </r>
  </si>
  <si>
    <t>unid.</t>
  </si>
  <si>
    <t>Ud.</t>
  </si>
  <si>
    <t>ud.</t>
  </si>
  <si>
    <t>Unid</t>
  </si>
  <si>
    <t>unid</t>
  </si>
  <si>
    <t>Estrada Leonel - Alegria</t>
  </si>
  <si>
    <t>Pavimentação de Rodovia Municipal (ESTRADA LEONEL - ALEGRIA) com exteção de 1,8 km</t>
  </si>
  <si>
    <t>Tapume de chapa de compensado resinado esp. 6mm, 2,20 x 1,10m dispondo de abertura e portão. com 2,20m de altura, incl. pintura</t>
  </si>
  <si>
    <t>RECUPERAÇÃO AMBIENTAL TRECHO 01</t>
  </si>
  <si>
    <t>OBRAS DE ARTE CORRENTES E DRENAGEM TRECHO 01</t>
  </si>
  <si>
    <t>SINALIZAÇÃO E OBRAS COMPLEMENTARES TRECHO 01</t>
  </si>
  <si>
    <t>Periodo: 01/02/16 a 29/02/16</t>
  </si>
  <si>
    <t>Valor da 2ª Medição:</t>
  </si>
  <si>
    <t>2a. MEDIÇÃO</t>
  </si>
  <si>
    <t xml:space="preserve">Obra  </t>
  </si>
  <si>
    <t xml:space="preserve">Contrato </t>
  </si>
  <si>
    <t xml:space="preserve">Trecho    </t>
  </si>
  <si>
    <t>LEONEL - ALEGRIA</t>
  </si>
  <si>
    <t xml:space="preserve">Contratada  </t>
  </si>
  <si>
    <t>Extensão</t>
  </si>
  <si>
    <t xml:space="preserve">Data base </t>
  </si>
  <si>
    <t>OUT/2014</t>
  </si>
  <si>
    <t>Municipio</t>
  </si>
  <si>
    <t>Presidente Kennedy-ES</t>
  </si>
  <si>
    <t xml:space="preserve">Período  </t>
  </si>
  <si>
    <t>01/02/16  Á  29/02/16</t>
  </si>
  <si>
    <t>Serviço</t>
  </si>
  <si>
    <t>LOCALIZAÇÃO</t>
  </si>
  <si>
    <t>LADO</t>
  </si>
  <si>
    <t>LARG.</t>
  </si>
  <si>
    <t>ÁREA</t>
  </si>
  <si>
    <t>ALT.</t>
  </si>
  <si>
    <t>VOLUME</t>
  </si>
  <si>
    <t>DENS. COMP.</t>
  </si>
  <si>
    <t>PESO</t>
  </si>
  <si>
    <t>DENS. SOLTA</t>
  </si>
  <si>
    <t>PERCENTUAL</t>
  </si>
  <si>
    <t>OBSERVAÇÕES</t>
  </si>
  <si>
    <t>inteira</t>
  </si>
  <si>
    <t>frac.</t>
  </si>
  <si>
    <t>(qnt)</t>
  </si>
  <si>
    <t>(m)</t>
  </si>
  <si>
    <t>(m²)</t>
  </si>
  <si>
    <t>(m³)</t>
  </si>
  <si>
    <t>(t/m³)</t>
  </si>
  <si>
    <t>(t)</t>
  </si>
  <si>
    <t>(%)</t>
  </si>
  <si>
    <t xml:space="preserve">1ª MP </t>
  </si>
  <si>
    <t>20/01/16  À  31/01/16</t>
  </si>
  <si>
    <t xml:space="preserve">2ª MP </t>
  </si>
  <si>
    <t>01/02/16  À  29/02/16</t>
  </si>
  <si>
    <t>ACUMULADO ATUAL</t>
  </si>
  <si>
    <t xml:space="preserve">MEDIR NA 2ª MP </t>
  </si>
  <si>
    <t>COMP.</t>
  </si>
  <si>
    <t>Volume tubo</t>
  </si>
  <si>
    <t xml:space="preserve">DENS. </t>
  </si>
  <si>
    <t>E</t>
  </si>
  <si>
    <t>ACUMULADO ATÉ 3ª M.P.</t>
  </si>
  <si>
    <t xml:space="preserve">MEDIR NA 3ª MP </t>
  </si>
  <si>
    <t>Demolição de cerca  de madeira com 4 fios</t>
  </si>
  <si>
    <t>Horas</t>
  </si>
  <si>
    <t>UND.</t>
  </si>
  <si>
    <t>Total</t>
  </si>
  <si>
    <t>(h)</t>
  </si>
  <si>
    <t>(un)</t>
  </si>
  <si>
    <t>Escavadeira</t>
  </si>
  <si>
    <t>Retro Escavadeira</t>
  </si>
  <si>
    <t>Rolo Compactador</t>
  </si>
  <si>
    <t>Motoniveladora</t>
  </si>
  <si>
    <t>Pá Carregadeira</t>
  </si>
  <si>
    <t xml:space="preserve">Container </t>
  </si>
  <si>
    <t>Mobilização Manilhas</t>
  </si>
  <si>
    <t>Mobilização instação placas</t>
  </si>
  <si>
    <t>Mobilização de ferramentas</t>
  </si>
  <si>
    <t xml:space="preserve">MEDIR NA 1ª MP </t>
  </si>
  <si>
    <t>Caminhão Basculante</t>
  </si>
  <si>
    <t>Pavimentação de Rodovia Municipal (SEDE-ACESSO A MONTE BELO) com extensão de 4,5 km</t>
  </si>
  <si>
    <t>4,5 KM</t>
  </si>
  <si>
    <t>MOBILIZAÇÃO E DESMOBILIZAÇÃO DE CAMINHÃO TANQUE (6.000 L) (MÁXIMO)</t>
  </si>
  <si>
    <t>Caminhão Comboio</t>
  </si>
  <si>
    <t>Caminhão Pipa</t>
  </si>
  <si>
    <t>Mês</t>
  </si>
  <si>
    <t>20/12/15  À  20/01/16</t>
  </si>
  <si>
    <t>SERVIÇOS AUXLIARES    TRECHO 01</t>
  </si>
</sst>
</file>

<file path=xl/styles.xml><?xml version="1.0" encoding="utf-8"?>
<styleSheet xmlns="http://schemas.openxmlformats.org/spreadsheetml/2006/main">
  <numFmts count="4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00%"/>
    <numFmt numFmtId="185" formatCode="0.0%"/>
    <numFmt numFmtId="186" formatCode="\R\$\ #,##0.00_);[Red]\(\R\$\ #,##0.00\)"/>
    <numFmt numFmtId="187" formatCode="#,##0.0"/>
    <numFmt numFmtId="188" formatCode="d/m/yy"/>
    <numFmt numFmtId="189" formatCode="000"/>
    <numFmt numFmtId="190" formatCode="#,##0.00;[Red]#,##0.00"/>
    <numFmt numFmtId="191" formatCode="0.0"/>
    <numFmt numFmtId="192" formatCode="#,##0.000"/>
    <numFmt numFmtId="193" formatCode="#,##0.0000"/>
    <numFmt numFmtId="194" formatCode="_(* #,##0.000_);_(* \(#,##0.000\);_(* \-??_);_(@_)"/>
    <numFmt numFmtId="195" formatCode="_(* #,##0.00_);_(* \(#,##0.00\);_(* \-??_);_(@_)"/>
    <numFmt numFmtId="196" formatCode="&quot;Sim&quot;;&quot;Sim&quot;;&quot;Não&quot;"/>
    <numFmt numFmtId="197" formatCode="&quot;Verdadeiro&quot;;&quot;Verdadeiro&quot;;&quot;Falso&quot;"/>
    <numFmt numFmtId="198" formatCode="&quot;Ativado&quot;;&quot;Ativado&quot;;&quot;Desativado&quot;"/>
    <numFmt numFmtId="199" formatCode="[$€-2]\ #,##0.00_);[Red]\([$€-2]\ #,##0.00\)"/>
    <numFmt numFmtId="200" formatCode="[$-416]dddd\,\ d&quot; de &quot;mmmm&quot; de &quot;yyyy"/>
    <numFmt numFmtId="201" formatCode="0."/>
    <numFmt numFmtId="202" formatCode="dd/mm"/>
  </numFmts>
  <fonts count="66">
    <font>
      <sz val="10"/>
      <name val="Arial"/>
      <family val="0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"/>
      <family val="2"/>
    </font>
    <font>
      <sz val="14"/>
      <name val="BankGothic Lt BT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4"/>
      <name val="Arial Narrow"/>
      <family val="2"/>
    </font>
    <font>
      <sz val="10"/>
      <color indexed="63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63"/>
      <name val="Trebuchet MS"/>
      <family val="2"/>
    </font>
    <font>
      <b/>
      <sz val="10"/>
      <color indexed="9"/>
      <name val="Arial"/>
      <family val="2"/>
    </font>
    <font>
      <b/>
      <sz val="6"/>
      <color indexed="8"/>
      <name val="Arial"/>
      <family val="0"/>
    </font>
    <font>
      <b/>
      <i/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231F20"/>
      <name val="Trebuchet MS"/>
      <family val="2"/>
    </font>
    <font>
      <sz val="10"/>
      <color rgb="FF231F2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48"/>
      </top>
      <bottom style="thin">
        <color indexed="3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medium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/>
      <top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hair"/>
      <top>
        <color indexed="63"/>
      </top>
      <bottom>
        <color indexed="63"/>
      </bottom>
    </border>
    <border>
      <left style="medium"/>
      <right style="hair"/>
      <top/>
      <bottom style="hair"/>
    </border>
    <border>
      <left/>
      <right style="medium"/>
      <top>
        <color indexed="63"/>
      </top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 style="medium"/>
      <right style="thin"/>
      <top style="thin"/>
      <bottom style="thin"/>
    </border>
    <border>
      <left style="hair"/>
      <right style="medium"/>
      <top/>
      <bottom style="hair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hair"/>
      <right/>
      <top style="hair"/>
      <bottom style="medium"/>
    </border>
    <border>
      <left/>
      <right style="medium"/>
      <top style="hair"/>
      <bottom style="medium"/>
    </border>
    <border>
      <left style="hair"/>
      <right style="hair"/>
      <top>
        <color indexed="63"/>
      </top>
      <bottom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medium"/>
      <right/>
      <top/>
      <bottom/>
    </border>
    <border>
      <left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hair"/>
      <right/>
      <top style="medium"/>
      <bottom style="hair"/>
    </border>
    <border>
      <left/>
      <right style="medium"/>
      <top style="medium"/>
      <bottom style="hair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16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18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/>
    </xf>
    <xf numFmtId="1" fontId="1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189" fontId="2" fillId="33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0" fillId="33" borderId="0" xfId="0" applyFont="1" applyFill="1" applyAlignment="1" quotePrefix="1">
      <alignment horizontal="center"/>
    </xf>
    <xf numFmtId="0" fontId="0" fillId="33" borderId="10" xfId="0" applyFont="1" applyFill="1" applyBorder="1" applyAlignment="1">
      <alignment/>
    </xf>
    <xf numFmtId="49" fontId="4" fillId="33" borderId="11" xfId="0" applyNumberFormat="1" applyFont="1" applyFill="1" applyBorder="1" applyAlignment="1">
      <alignment horizontal="left"/>
    </xf>
    <xf numFmtId="49" fontId="0" fillId="33" borderId="11" xfId="0" applyNumberFormat="1" applyFont="1" applyFill="1" applyBorder="1" applyAlignment="1">
      <alignment horizontal="left"/>
    </xf>
    <xf numFmtId="49" fontId="5" fillId="33" borderId="0" xfId="0" applyNumberFormat="1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horizontal="centerContinuous" vertical="center"/>
    </xf>
    <xf numFmtId="4" fontId="3" fillId="0" borderId="0" xfId="0" applyNumberFormat="1" applyFont="1" applyFill="1" applyBorder="1" applyAlignment="1">
      <alignment horizontal="centerContinuous" vertical="center"/>
    </xf>
    <xf numFmtId="4" fontId="3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7" fillId="0" borderId="12" xfId="0" applyNumberFormat="1" applyFont="1" applyFill="1" applyBorder="1" applyAlignment="1">
      <alignment horizontal="centerContinuous"/>
    </xf>
    <xf numFmtId="10" fontId="7" fillId="0" borderId="12" xfId="0" applyNumberFormat="1" applyFont="1" applyFill="1" applyBorder="1" applyAlignment="1">
      <alignment horizontal="centerContinuous"/>
    </xf>
    <xf numFmtId="0" fontId="0" fillId="0" borderId="12" xfId="0" applyFont="1" applyBorder="1" applyAlignment="1">
      <alignment horizontal="center" vertical="center"/>
    </xf>
    <xf numFmtId="4" fontId="0" fillId="0" borderId="12" xfId="67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vertical="center"/>
    </xf>
    <xf numFmtId="4" fontId="7" fillId="34" borderId="12" xfId="0" applyNumberFormat="1" applyFont="1" applyFill="1" applyBorder="1" applyAlignment="1">
      <alignment horizontal="centerContinuous"/>
    </xf>
    <xf numFmtId="10" fontId="7" fillId="34" borderId="12" xfId="0" applyNumberFormat="1" applyFont="1" applyFill="1" applyBorder="1" applyAlignment="1">
      <alignment horizontal="centerContinuous"/>
    </xf>
    <xf numFmtId="0" fontId="8" fillId="33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33" borderId="10" xfId="0" applyFont="1" applyFill="1" applyBorder="1" applyAlignment="1">
      <alignment/>
    </xf>
    <xf numFmtId="49" fontId="7" fillId="33" borderId="11" xfId="0" applyNumberFormat="1" applyFont="1" applyFill="1" applyBorder="1" applyAlignment="1">
      <alignment horizontal="left"/>
    </xf>
    <xf numFmtId="0" fontId="7" fillId="0" borderId="12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Continuous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 quotePrefix="1">
      <alignment horizontal="left" vertical="center"/>
    </xf>
    <xf numFmtId="0" fontId="8" fillId="0" borderId="0" xfId="0" applyFont="1" applyFill="1" applyBorder="1" applyAlignment="1">
      <alignment horizontal="justify" vertical="top" wrapText="1"/>
    </xf>
    <xf numFmtId="0" fontId="8" fillId="0" borderId="0" xfId="0" applyFont="1" applyFill="1" applyAlignment="1">
      <alignment/>
    </xf>
    <xf numFmtId="49" fontId="7" fillId="35" borderId="12" xfId="0" applyNumberFormat="1" applyFont="1" applyFill="1" applyBorder="1" applyAlignment="1">
      <alignment horizontal="center" vertical="center"/>
    </xf>
    <xf numFmtId="186" fontId="7" fillId="0" borderId="0" xfId="0" applyNumberFormat="1" applyFont="1" applyFill="1" applyBorder="1" applyAlignment="1" quotePrefix="1">
      <alignment horizontal="centerContinuous" vertical="center"/>
    </xf>
    <xf numFmtId="0" fontId="8" fillId="0" borderId="0" xfId="0" applyFont="1" applyFill="1" applyBorder="1" applyAlignment="1">
      <alignment horizontal="center" vertical="top"/>
    </xf>
    <xf numFmtId="4" fontId="0" fillId="34" borderId="12" xfId="0" applyNumberFormat="1" applyFont="1" applyFill="1" applyBorder="1" applyAlignment="1">
      <alignment vertical="center"/>
    </xf>
    <xf numFmtId="4" fontId="0" fillId="0" borderId="12" xfId="0" applyNumberFormat="1" applyFont="1" applyFill="1" applyBorder="1" applyAlignment="1">
      <alignment vertical="center"/>
    </xf>
    <xf numFmtId="10" fontId="0" fillId="0" borderId="12" xfId="0" applyNumberFormat="1" applyFont="1" applyFill="1" applyBorder="1" applyAlignment="1">
      <alignment vertical="center"/>
    </xf>
    <xf numFmtId="10" fontId="0" fillId="34" borderId="12" xfId="0" applyNumberFormat="1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vertical="center"/>
    </xf>
    <xf numFmtId="10" fontId="4" fillId="0" borderId="12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vertical="center"/>
    </xf>
    <xf numFmtId="4" fontId="4" fillId="34" borderId="12" xfId="0" applyNumberFormat="1" applyFont="1" applyFill="1" applyBorder="1" applyAlignment="1">
      <alignment vertical="center"/>
    </xf>
    <xf numFmtId="10" fontId="4" fillId="34" borderId="12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right"/>
    </xf>
    <xf numFmtId="0" fontId="6" fillId="33" borderId="13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14" fontId="6" fillId="0" borderId="13" xfId="0" applyNumberFormat="1" applyFont="1" applyBorder="1" applyAlignment="1">
      <alignment horizontal="left"/>
    </xf>
    <xf numFmtId="14" fontId="6" fillId="0" borderId="0" xfId="0" applyNumberFormat="1" applyFont="1" applyBorder="1" applyAlignment="1">
      <alignment horizontal="left"/>
    </xf>
    <xf numFmtId="14" fontId="6" fillId="33" borderId="14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33" borderId="14" xfId="0" applyFont="1" applyFill="1" applyBorder="1" applyAlignment="1">
      <alignment horizontal="left"/>
    </xf>
    <xf numFmtId="4" fontId="7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4" fontId="7" fillId="34" borderId="12" xfId="0" applyNumberFormat="1" applyFont="1" applyFill="1" applyBorder="1" applyAlignment="1">
      <alignment horizontal="center"/>
    </xf>
    <xf numFmtId="10" fontId="7" fillId="34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/>
    </xf>
    <xf numFmtId="10" fontId="4" fillId="0" borderId="12" xfId="0" applyNumberFormat="1" applyFont="1" applyFill="1" applyBorder="1" applyAlignment="1">
      <alignment horizontal="center"/>
    </xf>
    <xf numFmtId="4" fontId="4" fillId="34" borderId="12" xfId="0" applyNumberFormat="1" applyFont="1" applyFill="1" applyBorder="1" applyAlignment="1">
      <alignment horizontal="center"/>
    </xf>
    <xf numFmtId="10" fontId="4" fillId="34" borderId="12" xfId="0" applyNumberFormat="1" applyFont="1" applyFill="1" applyBorder="1" applyAlignment="1">
      <alignment horizontal="center"/>
    </xf>
    <xf numFmtId="4" fontId="0" fillId="34" borderId="12" xfId="0" applyNumberFormat="1" applyFont="1" applyFill="1" applyBorder="1" applyAlignment="1">
      <alignment horizontal="right" vertical="center"/>
    </xf>
    <xf numFmtId="10" fontId="7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9" fontId="6" fillId="33" borderId="0" xfId="0" applyNumberFormat="1" applyFont="1" applyFill="1" applyBorder="1" applyAlignment="1">
      <alignment horizontal="left"/>
    </xf>
    <xf numFmtId="49" fontId="0" fillId="33" borderId="0" xfId="0" applyNumberFormat="1" applyFont="1" applyFill="1" applyBorder="1" applyAlignment="1">
      <alignment horizontal="left"/>
    </xf>
    <xf numFmtId="0" fontId="61" fillId="0" borderId="12" xfId="52" applyFont="1" applyFill="1" applyBorder="1" applyAlignment="1">
      <alignment horizontal="left" vertical="center" wrapText="1"/>
      <protection/>
    </xf>
    <xf numFmtId="0" fontId="0" fillId="0" borderId="12" xfId="52" applyFont="1" applyFill="1" applyBorder="1" applyAlignment="1">
      <alignment horizontal="left" vertical="center" wrapText="1"/>
      <protection/>
    </xf>
    <xf numFmtId="49" fontId="0" fillId="0" borderId="12" xfId="52" applyNumberFormat="1" applyFont="1" applyFill="1" applyBorder="1" applyAlignment="1">
      <alignment horizontal="center" vertical="center" wrapText="1"/>
      <protection/>
    </xf>
    <xf numFmtId="4" fontId="0" fillId="0" borderId="12" xfId="47" applyNumberFormat="1" applyFont="1" applyFill="1" applyBorder="1" applyAlignment="1">
      <alignment horizontal="right" vertical="center" wrapText="1"/>
    </xf>
    <xf numFmtId="0" fontId="62" fillId="0" borderId="12" xfId="52" applyFont="1" applyFill="1" applyBorder="1" applyAlignment="1">
      <alignment horizontal="left" vertical="center" wrapText="1"/>
      <protection/>
    </xf>
    <xf numFmtId="49" fontId="62" fillId="0" borderId="12" xfId="52" applyNumberFormat="1" applyFont="1" applyFill="1" applyBorder="1" applyAlignment="1">
      <alignment horizontal="center" vertical="center" wrapText="1"/>
      <protection/>
    </xf>
    <xf numFmtId="4" fontId="62" fillId="0" borderId="12" xfId="47" applyNumberFormat="1" applyFont="1" applyFill="1" applyBorder="1" applyAlignment="1">
      <alignment horizontal="righ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0" fontId="4" fillId="0" borderId="12" xfId="53" applyFont="1" applyFill="1" applyBorder="1" applyAlignment="1">
      <alignment horizontal="left" vertical="center" wrapText="1"/>
      <protection/>
    </xf>
    <xf numFmtId="49" fontId="0" fillId="0" borderId="12" xfId="53" applyNumberFormat="1" applyFont="1" applyFill="1" applyBorder="1" applyAlignment="1">
      <alignment horizontal="center" vertical="center" wrapText="1"/>
      <protection/>
    </xf>
    <xf numFmtId="0" fontId="0" fillId="0" borderId="12" xfId="53" applyFont="1" applyFill="1" applyBorder="1" applyAlignment="1">
      <alignment horizontal="left" vertical="center" wrapText="1"/>
      <protection/>
    </xf>
    <xf numFmtId="201" fontId="63" fillId="0" borderId="12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0" fillId="36" borderId="12" xfId="0" applyFont="1" applyFill="1" applyBorder="1" applyAlignment="1">
      <alignment horizontal="center" vertical="center" wrapText="1"/>
    </xf>
    <xf numFmtId="0" fontId="17" fillId="36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" fontId="0" fillId="0" borderId="12" xfId="47" applyNumberFormat="1" applyFont="1" applyFill="1" applyBorder="1" applyAlignment="1">
      <alignment horizontal="right" vertical="center"/>
    </xf>
    <xf numFmtId="4" fontId="64" fillId="0" borderId="12" xfId="47" applyNumberFormat="1" applyFont="1" applyFill="1" applyBorder="1" applyAlignment="1">
      <alignment horizontal="right" vertical="center" wrapText="1"/>
    </xf>
    <xf numFmtId="4" fontId="64" fillId="36" borderId="12" xfId="47" applyNumberFormat="1" applyFont="1" applyFill="1" applyBorder="1" applyAlignment="1">
      <alignment horizontal="right" vertical="center" wrapText="1"/>
    </xf>
    <xf numFmtId="4" fontId="0" fillId="0" borderId="12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right"/>
    </xf>
    <xf numFmtId="0" fontId="11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/>
    </xf>
    <xf numFmtId="49" fontId="0" fillId="33" borderId="11" xfId="0" applyNumberFormat="1" applyFont="1" applyFill="1" applyBorder="1" applyAlignment="1">
      <alignment horizontal="right"/>
    </xf>
    <xf numFmtId="4" fontId="4" fillId="0" borderId="12" xfId="0" applyNumberFormat="1" applyFont="1" applyFill="1" applyBorder="1" applyAlignment="1">
      <alignment horizontal="right" vertical="center" wrapText="1"/>
    </xf>
    <xf numFmtId="4" fontId="0" fillId="0" borderId="12" xfId="52" applyNumberFormat="1" applyFont="1" applyFill="1" applyBorder="1" applyAlignment="1">
      <alignment horizontal="right" vertical="center" wrapText="1"/>
      <protection/>
    </xf>
    <xf numFmtId="4" fontId="62" fillId="0" borderId="12" xfId="52" applyNumberFormat="1" applyFont="1" applyFill="1" applyBorder="1" applyAlignment="1">
      <alignment horizontal="right" vertical="center" wrapText="1"/>
      <protection/>
    </xf>
    <xf numFmtId="4" fontId="0" fillId="0" borderId="12" xfId="0" applyNumberFormat="1" applyFont="1" applyFill="1" applyBorder="1" applyAlignment="1">
      <alignment horizontal="right" vertical="center"/>
    </xf>
    <xf numFmtId="192" fontId="0" fillId="0" borderId="12" xfId="0" applyNumberFormat="1" applyFont="1" applyFill="1" applyBorder="1" applyAlignment="1">
      <alignment horizontal="right" vertical="center"/>
    </xf>
    <xf numFmtId="2" fontId="0" fillId="0" borderId="12" xfId="0" applyNumberFormat="1" applyFont="1" applyFill="1" applyBorder="1" applyAlignment="1">
      <alignment horizontal="right" vertical="center" wrapText="1"/>
    </xf>
    <xf numFmtId="3" fontId="0" fillId="0" borderId="12" xfId="0" applyNumberFormat="1" applyFont="1" applyFill="1" applyBorder="1" applyAlignment="1">
      <alignment horizontal="right" vertical="center" wrapText="1"/>
    </xf>
    <xf numFmtId="49" fontId="0" fillId="0" borderId="12" xfId="0" applyNumberFormat="1" applyFont="1" applyFill="1" applyBorder="1" applyAlignment="1">
      <alignment horizontal="right" vertical="center" wrapText="1"/>
    </xf>
    <xf numFmtId="4" fontId="0" fillId="0" borderId="12" xfId="53" applyNumberFormat="1" applyFont="1" applyFill="1" applyBorder="1" applyAlignment="1">
      <alignment horizontal="right" vertical="center" wrapText="1"/>
      <protection/>
    </xf>
    <xf numFmtId="4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/>
    </xf>
    <xf numFmtId="0" fontId="4" fillId="34" borderId="15" xfId="0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0" fillId="36" borderId="13" xfId="0" applyNumberFormat="1" applyFont="1" applyFill="1" applyBorder="1" applyAlignment="1">
      <alignment horizontal="center" vertical="center"/>
    </xf>
    <xf numFmtId="4" fontId="0" fillId="36" borderId="17" xfId="67" applyNumberFormat="1" applyFont="1" applyFill="1" applyBorder="1" applyAlignment="1">
      <alignment horizontal="center" vertical="center"/>
    </xf>
    <xf numFmtId="0" fontId="0" fillId="36" borderId="13" xfId="67" applyNumberFormat="1" applyFont="1" applyFill="1" applyBorder="1" applyAlignment="1">
      <alignment horizontal="center" vertical="center"/>
    </xf>
    <xf numFmtId="4" fontId="0" fillId="0" borderId="17" xfId="67" applyNumberFormat="1" applyFont="1" applyFill="1" applyBorder="1" applyAlignment="1">
      <alignment horizontal="center" vertical="center"/>
    </xf>
    <xf numFmtId="4" fontId="0" fillId="0" borderId="17" xfId="67" applyNumberFormat="1" applyFont="1" applyFill="1" applyBorder="1" applyAlignment="1">
      <alignment horizontal="right" vertical="center"/>
    </xf>
    <xf numFmtId="4" fontId="0" fillId="0" borderId="17" xfId="0" applyNumberFormat="1" applyFont="1" applyBorder="1" applyAlignment="1">
      <alignment horizontal="center" vertical="center"/>
    </xf>
    <xf numFmtId="192" fontId="0" fillId="0" borderId="17" xfId="0" applyNumberFormat="1" applyFont="1" applyBorder="1" applyAlignment="1">
      <alignment horizontal="center" vertical="center"/>
    </xf>
    <xf numFmtId="4" fontId="0" fillId="36" borderId="17" xfId="0" applyNumberFormat="1" applyFont="1" applyFill="1" applyBorder="1" applyAlignment="1">
      <alignment vertical="center"/>
    </xf>
    <xf numFmtId="0" fontId="0" fillId="36" borderId="14" xfId="0" applyNumberFormat="1" applyFont="1" applyFill="1" applyBorder="1" applyAlignment="1">
      <alignment horizontal="center" vertical="center"/>
    </xf>
    <xf numFmtId="4" fontId="0" fillId="36" borderId="18" xfId="67" applyNumberFormat="1" applyFont="1" applyFill="1" applyBorder="1" applyAlignment="1">
      <alignment horizontal="center" vertical="center"/>
    </xf>
    <xf numFmtId="0" fontId="0" fillId="36" borderId="19" xfId="0" applyNumberFormat="1" applyFont="1" applyFill="1" applyBorder="1" applyAlignment="1">
      <alignment horizontal="center" vertical="center"/>
    </xf>
    <xf numFmtId="4" fontId="4" fillId="34" borderId="14" xfId="0" applyNumberFormat="1" applyFont="1" applyFill="1" applyBorder="1" applyAlignment="1">
      <alignment horizontal="center" vertical="center"/>
    </xf>
    <xf numFmtId="4" fontId="4" fillId="34" borderId="18" xfId="0" applyNumberFormat="1" applyFont="1" applyFill="1" applyBorder="1" applyAlignment="1">
      <alignment horizontal="center" vertical="center"/>
    </xf>
    <xf numFmtId="4" fontId="0" fillId="34" borderId="14" xfId="0" applyNumberFormat="1" applyFont="1" applyFill="1" applyBorder="1" applyAlignment="1">
      <alignment vertical="center"/>
    </xf>
    <xf numFmtId="4" fontId="0" fillId="34" borderId="20" xfId="0" applyNumberFormat="1" applyFont="1" applyFill="1" applyBorder="1" applyAlignment="1">
      <alignment vertical="center"/>
    </xf>
    <xf numFmtId="4" fontId="0" fillId="34" borderId="18" xfId="0" applyNumberFormat="1" applyFont="1" applyFill="1" applyBorder="1" applyAlignment="1">
      <alignment vertical="center"/>
    </xf>
    <xf numFmtId="0" fontId="4" fillId="34" borderId="14" xfId="67" applyNumberFormat="1" applyFont="1" applyFill="1" applyBorder="1" applyAlignment="1">
      <alignment horizontal="center" vertical="center"/>
    </xf>
    <xf numFmtId="4" fontId="0" fillId="34" borderId="18" xfId="0" applyNumberFormat="1" applyFont="1" applyFill="1" applyBorder="1" applyAlignment="1">
      <alignment horizontal="center" vertical="center"/>
    </xf>
    <xf numFmtId="0" fontId="4" fillId="34" borderId="20" xfId="0" applyNumberFormat="1" applyFont="1" applyFill="1" applyBorder="1" applyAlignment="1">
      <alignment vertical="center"/>
    </xf>
    <xf numFmtId="4" fontId="0" fillId="36" borderId="18" xfId="0" applyNumberFormat="1" applyFont="1" applyFill="1" applyBorder="1" applyAlignment="1">
      <alignment horizontal="right" vertical="center"/>
    </xf>
    <xf numFmtId="4" fontId="0" fillId="36" borderId="21" xfId="0" applyNumberFormat="1" applyFont="1" applyFill="1" applyBorder="1" applyAlignment="1">
      <alignment vertical="center"/>
    </xf>
    <xf numFmtId="4" fontId="0" fillId="36" borderId="18" xfId="0" applyNumberFormat="1" applyFont="1" applyFill="1" applyBorder="1" applyAlignment="1">
      <alignment vertical="center"/>
    </xf>
    <xf numFmtId="4" fontId="0" fillId="36" borderId="13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>
      <alignment horizontal="center"/>
    </xf>
    <xf numFmtId="0" fontId="0" fillId="0" borderId="19" xfId="0" applyNumberFormat="1" applyFont="1" applyFill="1" applyBorder="1" applyAlignment="1">
      <alignment horizontal="center"/>
    </xf>
    <xf numFmtId="4" fontId="65" fillId="36" borderId="20" xfId="67" applyNumberFormat="1" applyFont="1" applyFill="1" applyBorder="1" applyAlignment="1">
      <alignment vertical="center"/>
    </xf>
    <xf numFmtId="4" fontId="65" fillId="36" borderId="18" xfId="67" applyNumberFormat="1" applyFont="1" applyFill="1" applyBorder="1" applyAlignment="1">
      <alignment vertical="center"/>
    </xf>
    <xf numFmtId="192" fontId="4" fillId="34" borderId="18" xfId="67" applyNumberFormat="1" applyFont="1" applyFill="1" applyBorder="1" applyAlignment="1">
      <alignment horizontal="right" vertical="center"/>
    </xf>
    <xf numFmtId="4" fontId="4" fillId="36" borderId="20" xfId="67" applyNumberFormat="1" applyFont="1" applyFill="1" applyBorder="1" applyAlignment="1">
      <alignment vertical="center"/>
    </xf>
    <xf numFmtId="4" fontId="4" fillId="36" borderId="18" xfId="67" applyNumberFormat="1" applyFont="1" applyFill="1" applyBorder="1" applyAlignment="1">
      <alignment horizontal="center" vertical="center"/>
    </xf>
    <xf numFmtId="4" fontId="4" fillId="36" borderId="14" xfId="67" applyNumberFormat="1" applyFont="1" applyFill="1" applyBorder="1" applyAlignment="1">
      <alignment vertical="center"/>
    </xf>
    <xf numFmtId="192" fontId="4" fillId="36" borderId="18" xfId="67" applyNumberFormat="1" applyFont="1" applyFill="1" applyBorder="1" applyAlignment="1">
      <alignment horizontal="center" vertical="center"/>
    </xf>
    <xf numFmtId="4" fontId="0" fillId="0" borderId="18" xfId="0" applyNumberFormat="1" applyFont="1" applyBorder="1" applyAlignment="1">
      <alignment horizontal="center"/>
    </xf>
    <xf numFmtId="4" fontId="0" fillId="0" borderId="18" xfId="0" applyNumberFormat="1" applyFont="1" applyFill="1" applyBorder="1" applyAlignment="1">
      <alignment horizontal="center"/>
    </xf>
    <xf numFmtId="0" fontId="0" fillId="0" borderId="19" xfId="0" applyNumberFormat="1" applyFont="1" applyFill="1" applyBorder="1" applyAlignment="1">
      <alignment horizontal="center" vertical="center"/>
    </xf>
    <xf numFmtId="4" fontId="0" fillId="0" borderId="18" xfId="67" applyNumberFormat="1" applyFont="1" applyFill="1" applyBorder="1" applyAlignment="1">
      <alignment horizontal="center" vertical="center"/>
    </xf>
    <xf numFmtId="0" fontId="0" fillId="0" borderId="18" xfId="67" applyNumberFormat="1" applyFont="1" applyFill="1" applyBorder="1" applyAlignment="1">
      <alignment horizontal="center" vertical="center"/>
    </xf>
    <xf numFmtId="4" fontId="0" fillId="0" borderId="18" xfId="67" applyNumberFormat="1" applyFont="1" applyFill="1" applyBorder="1" applyAlignment="1">
      <alignment/>
    </xf>
    <xf numFmtId="4" fontId="0" fillId="0" borderId="18" xfId="67" applyNumberFormat="1" applyFont="1" applyFill="1" applyBorder="1" applyAlignment="1">
      <alignment horizontal="center"/>
    </xf>
    <xf numFmtId="4" fontId="0" fillId="0" borderId="18" xfId="0" applyNumberFormat="1" applyFont="1" applyFill="1" applyBorder="1" applyAlignment="1">
      <alignment/>
    </xf>
    <xf numFmtId="0" fontId="0" fillId="0" borderId="22" xfId="0" applyNumberFormat="1" applyFont="1" applyFill="1" applyBorder="1" applyAlignment="1">
      <alignment horizontal="center" vertical="center"/>
    </xf>
    <xf numFmtId="4" fontId="0" fillId="0" borderId="23" xfId="67" applyNumberFormat="1" applyFont="1" applyFill="1" applyBorder="1" applyAlignment="1">
      <alignment horizontal="center" vertical="center"/>
    </xf>
    <xf numFmtId="0" fontId="0" fillId="0" borderId="23" xfId="67" applyNumberFormat="1" applyFont="1" applyFill="1" applyBorder="1" applyAlignment="1">
      <alignment horizontal="center" vertical="center"/>
    </xf>
    <xf numFmtId="4" fontId="0" fillId="0" borderId="23" xfId="67" applyNumberFormat="1" applyFont="1" applyFill="1" applyBorder="1" applyAlignment="1">
      <alignment/>
    </xf>
    <xf numFmtId="4" fontId="0" fillId="0" borderId="23" xfId="67" applyNumberFormat="1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 horizontal="center"/>
    </xf>
    <xf numFmtId="1" fontId="0" fillId="36" borderId="21" xfId="52" applyNumberFormat="1" applyFont="1" applyFill="1" applyBorder="1" applyAlignment="1">
      <alignment horizontal="center" vertical="center" wrapText="1"/>
      <protection/>
    </xf>
    <xf numFmtId="1" fontId="0" fillId="36" borderId="17" xfId="52" applyNumberFormat="1" applyFont="1" applyFill="1" applyBorder="1" applyAlignment="1">
      <alignment horizontal="center" vertical="center" wrapText="1"/>
      <protection/>
    </xf>
    <xf numFmtId="2" fontId="0" fillId="36" borderId="17" xfId="52" applyNumberFormat="1" applyFont="1" applyFill="1" applyBorder="1" applyAlignment="1">
      <alignment horizontal="center" vertical="center" wrapText="1"/>
      <protection/>
    </xf>
    <xf numFmtId="4" fontId="4" fillId="36" borderId="14" xfId="0" applyNumberFormat="1" applyFont="1" applyFill="1" applyBorder="1" applyAlignment="1">
      <alignment horizontal="center" vertical="center"/>
    </xf>
    <xf numFmtId="4" fontId="4" fillId="36" borderId="18" xfId="0" applyNumberFormat="1" applyFont="1" applyFill="1" applyBorder="1" applyAlignment="1">
      <alignment horizontal="right" vertical="center"/>
    </xf>
    <xf numFmtId="4" fontId="4" fillId="36" borderId="13" xfId="0" applyNumberFormat="1" applyFont="1" applyFill="1" applyBorder="1" applyAlignment="1">
      <alignment horizontal="center" vertical="center"/>
    </xf>
    <xf numFmtId="4" fontId="4" fillId="36" borderId="18" xfId="0" applyNumberFormat="1" applyFont="1" applyFill="1" applyBorder="1" applyAlignment="1">
      <alignment vertical="center"/>
    </xf>
    <xf numFmtId="0" fontId="4" fillId="36" borderId="13" xfId="67" applyNumberFormat="1" applyFont="1" applyFill="1" applyBorder="1" applyAlignment="1">
      <alignment horizontal="center" vertical="center"/>
    </xf>
    <xf numFmtId="4" fontId="4" fillId="36" borderId="17" xfId="0" applyNumberFormat="1" applyFont="1" applyFill="1" applyBorder="1" applyAlignment="1">
      <alignment horizontal="center" vertical="center"/>
    </xf>
    <xf numFmtId="4" fontId="0" fillId="36" borderId="17" xfId="0" applyNumberFormat="1" applyFont="1" applyFill="1" applyBorder="1" applyAlignment="1">
      <alignment horizontal="center" vertical="center"/>
    </xf>
    <xf numFmtId="0" fontId="4" fillId="36" borderId="20" xfId="0" applyNumberFormat="1" applyFont="1" applyFill="1" applyBorder="1" applyAlignment="1">
      <alignment vertical="center"/>
    </xf>
    <xf numFmtId="202" fontId="4" fillId="36" borderId="24" xfId="0" applyNumberFormat="1" applyFont="1" applyFill="1" applyBorder="1" applyAlignment="1">
      <alignment horizontal="left" vertical="center"/>
    </xf>
    <xf numFmtId="0" fontId="0" fillId="36" borderId="25" xfId="0" applyNumberFormat="1" applyFont="1" applyFill="1" applyBorder="1" applyAlignment="1">
      <alignment horizontal="center"/>
    </xf>
    <xf numFmtId="4" fontId="4" fillId="34" borderId="18" xfId="0" applyNumberFormat="1" applyFont="1" applyFill="1" applyBorder="1" applyAlignment="1">
      <alignment vertical="center"/>
    </xf>
    <xf numFmtId="4" fontId="4" fillId="34" borderId="18" xfId="0" applyNumberFormat="1" applyFont="1" applyFill="1" applyBorder="1" applyAlignment="1">
      <alignment horizontal="right" vertical="center"/>
    </xf>
    <xf numFmtId="0" fontId="0" fillId="0" borderId="25" xfId="0" applyNumberFormat="1" applyFont="1" applyFill="1" applyBorder="1" applyAlignment="1">
      <alignment horizontal="center"/>
    </xf>
    <xf numFmtId="4" fontId="4" fillId="34" borderId="18" xfId="67" applyNumberFormat="1" applyFont="1" applyFill="1" applyBorder="1" applyAlignment="1">
      <alignment horizontal="right" vertical="center"/>
    </xf>
    <xf numFmtId="0" fontId="0" fillId="0" borderId="24" xfId="0" applyNumberFormat="1" applyFont="1" applyBorder="1" applyAlignment="1">
      <alignment horizontal="center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/>
    </xf>
    <xf numFmtId="4" fontId="4" fillId="36" borderId="18" xfId="0" applyNumberFormat="1" applyFont="1" applyFill="1" applyBorder="1" applyAlignment="1">
      <alignment horizontal="center" vertical="center"/>
    </xf>
    <xf numFmtId="4" fontId="4" fillId="36" borderId="18" xfId="67" applyNumberFormat="1" applyFont="1" applyFill="1" applyBorder="1" applyAlignment="1">
      <alignment vertical="center"/>
    </xf>
    <xf numFmtId="0" fontId="0" fillId="36" borderId="17" xfId="67" applyNumberFormat="1" applyFont="1" applyFill="1" applyBorder="1" applyAlignment="1">
      <alignment horizontal="center" vertical="center"/>
    </xf>
    <xf numFmtId="4" fontId="19" fillId="36" borderId="17" xfId="52" applyNumberFormat="1" applyFont="1" applyFill="1" applyBorder="1" applyAlignment="1">
      <alignment horizontal="center" vertical="center"/>
      <protection/>
    </xf>
    <xf numFmtId="4" fontId="4" fillId="36" borderId="17" xfId="0" applyNumberFormat="1" applyFont="1" applyFill="1" applyBorder="1" applyAlignment="1">
      <alignment horizontal="right" vertical="center"/>
    </xf>
    <xf numFmtId="4" fontId="4" fillId="36" borderId="17" xfId="0" applyNumberFormat="1" applyFont="1" applyFill="1" applyBorder="1" applyAlignment="1">
      <alignment vertical="center"/>
    </xf>
    <xf numFmtId="0" fontId="4" fillId="36" borderId="21" xfId="0" applyNumberFormat="1" applyFont="1" applyFill="1" applyBorder="1" applyAlignment="1">
      <alignment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4" fontId="0" fillId="37" borderId="30" xfId="0" applyNumberFormat="1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0" fillId="33" borderId="27" xfId="0" applyFont="1" applyFill="1" applyBorder="1" applyAlignment="1">
      <alignment horizontal="left" vertical="center"/>
    </xf>
    <xf numFmtId="0" fontId="4" fillId="33" borderId="27" xfId="0" applyFont="1" applyFill="1" applyBorder="1" applyAlignment="1">
      <alignment horizontal="left" vertical="center"/>
    </xf>
    <xf numFmtId="0" fontId="0" fillId="33" borderId="29" xfId="0" applyFont="1" applyFill="1" applyBorder="1" applyAlignment="1">
      <alignment vertical="center"/>
    </xf>
    <xf numFmtId="0" fontId="4" fillId="33" borderId="29" xfId="0" applyFont="1" applyFill="1" applyBorder="1" applyAlignment="1">
      <alignment vertical="center"/>
    </xf>
    <xf numFmtId="1" fontId="0" fillId="36" borderId="31" xfId="52" applyNumberFormat="1" applyFont="1" applyFill="1" applyBorder="1" applyAlignment="1">
      <alignment horizontal="center" vertical="center" wrapText="1"/>
      <protection/>
    </xf>
    <xf numFmtId="202" fontId="4" fillId="36" borderId="32" xfId="0" applyNumberFormat="1" applyFont="1" applyFill="1" applyBorder="1" applyAlignment="1">
      <alignment horizontal="left" vertical="center"/>
    </xf>
    <xf numFmtId="202" fontId="4" fillId="34" borderId="24" xfId="0" applyNumberFormat="1" applyFont="1" applyFill="1" applyBorder="1" applyAlignment="1">
      <alignment horizontal="left" vertical="center"/>
    </xf>
    <xf numFmtId="0" fontId="0" fillId="0" borderId="33" xfId="0" applyNumberFormat="1" applyFont="1" applyFill="1" applyBorder="1" applyAlignment="1">
      <alignment horizontal="center" vertical="center"/>
    </xf>
    <xf numFmtId="0" fontId="0" fillId="0" borderId="34" xfId="0" applyNumberFormat="1" applyFont="1" applyFill="1" applyBorder="1" applyAlignment="1">
      <alignment horizontal="center" vertical="center"/>
    </xf>
    <xf numFmtId="4" fontId="0" fillId="0" borderId="15" xfId="67" applyNumberFormat="1" applyFont="1" applyFill="1" applyBorder="1" applyAlignment="1">
      <alignment horizontal="center" vertical="center"/>
    </xf>
    <xf numFmtId="0" fontId="0" fillId="0" borderId="15" xfId="67" applyNumberFormat="1" applyFont="1" applyFill="1" applyBorder="1" applyAlignment="1">
      <alignment horizontal="center" vertical="center"/>
    </xf>
    <xf numFmtId="4" fontId="0" fillId="0" borderId="15" xfId="67" applyNumberFormat="1" applyFont="1" applyFill="1" applyBorder="1" applyAlignment="1">
      <alignment/>
    </xf>
    <xf numFmtId="4" fontId="0" fillId="0" borderId="15" xfId="67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/>
    </xf>
    <xf numFmtId="0" fontId="4" fillId="34" borderId="35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4" fontId="0" fillId="37" borderId="37" xfId="0" applyNumberFormat="1" applyFont="1" applyFill="1" applyBorder="1" applyAlignment="1">
      <alignment vertical="center"/>
    </xf>
    <xf numFmtId="4" fontId="0" fillId="37" borderId="38" xfId="0" applyNumberFormat="1" applyFont="1" applyFill="1" applyBorder="1" applyAlignment="1">
      <alignment vertical="center"/>
    </xf>
    <xf numFmtId="0" fontId="0" fillId="36" borderId="31" xfId="0" applyNumberFormat="1" applyFont="1" applyFill="1" applyBorder="1" applyAlignment="1">
      <alignment horizontal="center"/>
    </xf>
    <xf numFmtId="0" fontId="4" fillId="34" borderId="15" xfId="50" applyFont="1" applyFill="1" applyBorder="1" applyAlignment="1">
      <alignment horizontal="center" vertical="center"/>
      <protection/>
    </xf>
    <xf numFmtId="0" fontId="4" fillId="34" borderId="27" xfId="50" applyFont="1" applyFill="1" applyBorder="1" applyAlignment="1">
      <alignment horizontal="center" vertical="center"/>
      <protection/>
    </xf>
    <xf numFmtId="0" fontId="4" fillId="34" borderId="29" xfId="50" applyFont="1" applyFill="1" applyBorder="1" applyAlignment="1">
      <alignment horizontal="center" vertical="center"/>
      <protection/>
    </xf>
    <xf numFmtId="4" fontId="0" fillId="37" borderId="39" xfId="0" applyNumberFormat="1" applyFont="1" applyFill="1" applyBorder="1" applyAlignment="1">
      <alignment vertical="center"/>
    </xf>
    <xf numFmtId="0" fontId="4" fillId="34" borderId="33" xfId="50" applyFont="1" applyFill="1" applyBorder="1" applyAlignment="1">
      <alignment horizontal="center" vertical="center"/>
      <protection/>
    </xf>
    <xf numFmtId="0" fontId="0" fillId="36" borderId="31" xfId="50" applyNumberFormat="1" applyFont="1" applyFill="1" applyBorder="1" applyAlignment="1">
      <alignment horizontal="center"/>
      <protection/>
    </xf>
    <xf numFmtId="2" fontId="0" fillId="0" borderId="16" xfId="50" applyNumberFormat="1" applyFont="1" applyFill="1" applyBorder="1" applyAlignment="1">
      <alignment horizontal="center" vertical="center"/>
      <protection/>
    </xf>
    <xf numFmtId="0" fontId="0" fillId="36" borderId="13" xfId="50" applyNumberFormat="1" applyFont="1" applyFill="1" applyBorder="1" applyAlignment="1">
      <alignment horizontal="center" vertical="center"/>
      <protection/>
    </xf>
    <xf numFmtId="4" fontId="0" fillId="0" borderId="17" xfId="50" applyNumberFormat="1" applyFont="1" applyBorder="1" applyAlignment="1">
      <alignment horizontal="center" vertical="center"/>
      <protection/>
    </xf>
    <xf numFmtId="192" fontId="0" fillId="0" borderId="17" xfId="50" applyNumberFormat="1" applyFont="1" applyBorder="1" applyAlignment="1">
      <alignment horizontal="center" vertical="center"/>
      <protection/>
    </xf>
    <xf numFmtId="4" fontId="0" fillId="36" borderId="17" xfId="50" applyNumberFormat="1" applyFont="1" applyFill="1" applyBorder="1" applyAlignment="1">
      <alignment vertical="center"/>
      <protection/>
    </xf>
    <xf numFmtId="0" fontId="0" fillId="36" borderId="25" xfId="50" applyNumberFormat="1" applyFont="1" applyFill="1" applyBorder="1" applyAlignment="1">
      <alignment horizontal="center"/>
      <protection/>
    </xf>
    <xf numFmtId="0" fontId="0" fillId="36" borderId="14" xfId="50" applyNumberFormat="1" applyFont="1" applyFill="1" applyBorder="1" applyAlignment="1">
      <alignment horizontal="center" vertical="center"/>
      <protection/>
    </xf>
    <xf numFmtId="0" fontId="0" fillId="36" borderId="19" xfId="50" applyNumberFormat="1" applyFont="1" applyFill="1" applyBorder="1" applyAlignment="1">
      <alignment horizontal="center" vertical="center"/>
      <protection/>
    </xf>
    <xf numFmtId="4" fontId="4" fillId="34" borderId="14" xfId="50" applyNumberFormat="1" applyFont="1" applyFill="1" applyBorder="1" applyAlignment="1">
      <alignment horizontal="center" vertical="center"/>
      <protection/>
    </xf>
    <xf numFmtId="4" fontId="4" fillId="34" borderId="18" xfId="50" applyNumberFormat="1" applyFont="1" applyFill="1" applyBorder="1" applyAlignment="1">
      <alignment horizontal="right" vertical="center"/>
      <protection/>
    </xf>
    <xf numFmtId="4" fontId="0" fillId="34" borderId="14" xfId="50" applyNumberFormat="1" applyFont="1" applyFill="1" applyBorder="1" applyAlignment="1">
      <alignment vertical="center"/>
      <protection/>
    </xf>
    <xf numFmtId="4" fontId="0" fillId="34" borderId="18" xfId="50" applyNumberFormat="1" applyFont="1" applyFill="1" applyBorder="1" applyAlignment="1">
      <alignment vertical="center"/>
      <protection/>
    </xf>
    <xf numFmtId="4" fontId="4" fillId="34" borderId="18" xfId="50" applyNumberFormat="1" applyFont="1" applyFill="1" applyBorder="1" applyAlignment="1">
      <alignment horizontal="center" vertical="center"/>
      <protection/>
    </xf>
    <xf numFmtId="4" fontId="0" fillId="34" borderId="18" xfId="50" applyNumberFormat="1" applyFont="1" applyFill="1" applyBorder="1" applyAlignment="1">
      <alignment horizontal="center" vertical="center"/>
      <protection/>
    </xf>
    <xf numFmtId="4" fontId="0" fillId="36" borderId="18" xfId="50" applyNumberFormat="1" applyFont="1" applyFill="1" applyBorder="1" applyAlignment="1">
      <alignment horizontal="right" vertical="center"/>
      <protection/>
    </xf>
    <xf numFmtId="4" fontId="0" fillId="36" borderId="21" xfId="50" applyNumberFormat="1" applyFont="1" applyFill="1" applyBorder="1" applyAlignment="1">
      <alignment vertical="center"/>
      <protection/>
    </xf>
    <xf numFmtId="4" fontId="0" fillId="36" borderId="18" xfId="50" applyNumberFormat="1" applyFont="1" applyFill="1" applyBorder="1" applyAlignment="1">
      <alignment vertical="center"/>
      <protection/>
    </xf>
    <xf numFmtId="4" fontId="0" fillId="36" borderId="13" xfId="50" applyNumberFormat="1" applyFont="1" applyFill="1" applyBorder="1" applyAlignment="1">
      <alignment vertical="center"/>
      <protection/>
    </xf>
    <xf numFmtId="4" fontId="0" fillId="36" borderId="20" xfId="50" applyNumberFormat="1" applyFont="1" applyFill="1" applyBorder="1" applyAlignment="1">
      <alignment horizontal="right" vertical="center"/>
      <protection/>
    </xf>
    <xf numFmtId="4" fontId="0" fillId="36" borderId="14" xfId="50" applyNumberFormat="1" applyFont="1" applyFill="1" applyBorder="1" applyAlignment="1">
      <alignment horizontal="right" vertical="center"/>
      <protection/>
    </xf>
    <xf numFmtId="4" fontId="0" fillId="36" borderId="19" xfId="50" applyNumberFormat="1" applyFont="1" applyFill="1" applyBorder="1" applyAlignment="1">
      <alignment horizontal="right" vertical="center"/>
      <protection/>
    </xf>
    <xf numFmtId="0" fontId="0" fillId="0" borderId="25" xfId="50" applyNumberFormat="1" applyFont="1" applyFill="1" applyBorder="1" applyAlignment="1">
      <alignment horizontal="center"/>
      <protection/>
    </xf>
    <xf numFmtId="0" fontId="0" fillId="0" borderId="19" xfId="50" applyNumberFormat="1" applyFont="1" applyFill="1" applyBorder="1" applyAlignment="1">
      <alignment horizontal="center"/>
      <protection/>
    </xf>
    <xf numFmtId="4" fontId="0" fillId="0" borderId="18" xfId="50" applyNumberFormat="1" applyFont="1" applyBorder="1" applyAlignment="1">
      <alignment horizontal="center"/>
      <protection/>
    </xf>
    <xf numFmtId="4" fontId="0" fillId="0" borderId="18" xfId="50" applyNumberFormat="1" applyFont="1" applyFill="1" applyBorder="1" applyAlignment="1">
      <alignment horizontal="center"/>
      <protection/>
    </xf>
    <xf numFmtId="0" fontId="0" fillId="0" borderId="25" xfId="50" applyNumberFormat="1" applyFont="1" applyFill="1" applyBorder="1" applyAlignment="1">
      <alignment horizontal="center" vertical="center"/>
      <protection/>
    </xf>
    <xf numFmtId="0" fontId="0" fillId="0" borderId="19" xfId="50" applyNumberFormat="1" applyFont="1" applyFill="1" applyBorder="1" applyAlignment="1">
      <alignment horizontal="center" vertical="center"/>
      <protection/>
    </xf>
    <xf numFmtId="4" fontId="0" fillId="0" borderId="18" xfId="50" applyNumberFormat="1" applyFont="1" applyFill="1" applyBorder="1">
      <alignment/>
      <protection/>
    </xf>
    <xf numFmtId="0" fontId="0" fillId="0" borderId="26" xfId="50" applyNumberFormat="1" applyFont="1" applyFill="1" applyBorder="1" applyAlignment="1">
      <alignment horizontal="center" vertical="center"/>
      <protection/>
    </xf>
    <xf numFmtId="0" fontId="0" fillId="0" borderId="22" xfId="50" applyNumberFormat="1" applyFont="1" applyFill="1" applyBorder="1" applyAlignment="1">
      <alignment horizontal="center" vertical="center"/>
      <protection/>
    </xf>
    <xf numFmtId="4" fontId="0" fillId="0" borderId="23" xfId="50" applyNumberFormat="1" applyFont="1" applyFill="1" applyBorder="1">
      <alignment/>
      <protection/>
    </xf>
    <xf numFmtId="4" fontId="0" fillId="0" borderId="23" xfId="50" applyNumberFormat="1" applyFont="1" applyFill="1" applyBorder="1" applyAlignment="1">
      <alignment horizontal="center"/>
      <protection/>
    </xf>
    <xf numFmtId="0" fontId="0" fillId="0" borderId="33" xfId="50" applyNumberFormat="1" applyFont="1" applyFill="1" applyBorder="1" applyAlignment="1">
      <alignment horizontal="center" vertical="center"/>
      <protection/>
    </xf>
    <xf numFmtId="0" fontId="0" fillId="0" borderId="34" xfId="50" applyNumberFormat="1" applyFont="1" applyFill="1" applyBorder="1" applyAlignment="1">
      <alignment horizontal="center" vertical="center"/>
      <protection/>
    </xf>
    <xf numFmtId="4" fontId="0" fillId="0" borderId="15" xfId="50" applyNumberFormat="1" applyFont="1" applyFill="1" applyBorder="1">
      <alignment/>
      <protection/>
    </xf>
    <xf numFmtId="4" fontId="0" fillId="0" borderId="15" xfId="50" applyNumberFormat="1" applyFont="1" applyFill="1" applyBorder="1" applyAlignment="1">
      <alignment horizontal="center"/>
      <protection/>
    </xf>
    <xf numFmtId="0" fontId="4" fillId="34" borderId="17" xfId="0" applyFont="1" applyFill="1" applyBorder="1" applyAlignment="1">
      <alignment horizontal="center" vertical="center"/>
    </xf>
    <xf numFmtId="0" fontId="4" fillId="34" borderId="17" xfId="50" applyFont="1" applyFill="1" applyBorder="1" applyAlignment="1">
      <alignment horizontal="center" vertical="center"/>
      <protection/>
    </xf>
    <xf numFmtId="0" fontId="4" fillId="34" borderId="17" xfId="50" applyFont="1" applyFill="1" applyBorder="1" applyAlignment="1">
      <alignment horizontal="center" vertical="center" wrapText="1"/>
      <protection/>
    </xf>
    <xf numFmtId="0" fontId="0" fillId="33" borderId="12" xfId="50" applyFont="1" applyFill="1" applyBorder="1" applyAlignment="1">
      <alignment vertical="center"/>
      <protection/>
    </xf>
    <xf numFmtId="0" fontId="0" fillId="33" borderId="27" xfId="50" applyFont="1" applyFill="1" applyBorder="1" applyAlignment="1">
      <alignment horizontal="left" vertical="center"/>
      <protection/>
    </xf>
    <xf numFmtId="0" fontId="0" fillId="33" borderId="40" xfId="50" applyFont="1" applyFill="1" applyBorder="1" applyAlignment="1">
      <alignment vertical="center"/>
      <protection/>
    </xf>
    <xf numFmtId="0" fontId="4" fillId="33" borderId="40" xfId="0" applyFont="1" applyFill="1" applyBorder="1" applyAlignment="1">
      <alignment vertical="center"/>
    </xf>
    <xf numFmtId="4" fontId="0" fillId="37" borderId="41" xfId="50" applyNumberFormat="1" applyFont="1" applyFill="1" applyBorder="1" applyAlignment="1">
      <alignment vertical="center"/>
      <protection/>
    </xf>
    <xf numFmtId="0" fontId="0" fillId="33" borderId="29" xfId="50" applyFont="1" applyFill="1" applyBorder="1" applyAlignment="1">
      <alignment vertical="center"/>
      <protection/>
    </xf>
    <xf numFmtId="4" fontId="0" fillId="37" borderId="42" xfId="50" applyNumberFormat="1" applyFont="1" applyFill="1" applyBorder="1" applyAlignment="1">
      <alignment vertical="center"/>
      <protection/>
    </xf>
    <xf numFmtId="0" fontId="4" fillId="34" borderId="27" xfId="50" applyFont="1" applyFill="1" applyBorder="1" applyAlignment="1">
      <alignment horizontal="center" vertical="center" wrapText="1"/>
      <protection/>
    </xf>
    <xf numFmtId="0" fontId="4" fillId="34" borderId="28" xfId="50" applyFont="1" applyFill="1" applyBorder="1" applyAlignment="1">
      <alignment horizontal="center" vertical="center"/>
      <protection/>
    </xf>
    <xf numFmtId="0" fontId="4" fillId="33" borderId="12" xfId="50" applyFont="1" applyFill="1" applyBorder="1" applyAlignment="1">
      <alignment vertical="center"/>
      <protection/>
    </xf>
    <xf numFmtId="0" fontId="4" fillId="33" borderId="27" xfId="50" applyFont="1" applyFill="1" applyBorder="1" applyAlignment="1">
      <alignment horizontal="left" vertical="center"/>
      <protection/>
    </xf>
    <xf numFmtId="0" fontId="4" fillId="33" borderId="29" xfId="50" applyFont="1" applyFill="1" applyBorder="1" applyAlignment="1">
      <alignment vertical="center"/>
      <protection/>
    </xf>
    <xf numFmtId="0" fontId="0" fillId="36" borderId="16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/>
    </xf>
    <xf numFmtId="186" fontId="6" fillId="0" borderId="0" xfId="0" applyNumberFormat="1" applyFont="1" applyFill="1" applyBorder="1" applyAlignment="1">
      <alignment horizontal="center" vertical="center"/>
    </xf>
    <xf numFmtId="186" fontId="7" fillId="0" borderId="0" xfId="0" applyNumberFormat="1" applyFont="1" applyFill="1" applyBorder="1" applyAlignment="1">
      <alignment horizontal="center" vertical="center"/>
    </xf>
    <xf numFmtId="186" fontId="7" fillId="0" borderId="0" xfId="0" applyNumberFormat="1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/>
    </xf>
    <xf numFmtId="49" fontId="7" fillId="33" borderId="43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right" vertical="center" wrapText="1"/>
    </xf>
    <xf numFmtId="4" fontId="7" fillId="0" borderId="40" xfId="0" applyNumberFormat="1" applyFont="1" applyFill="1" applyBorder="1" applyAlignment="1">
      <alignment horizontal="center" vertical="center" wrapText="1"/>
    </xf>
    <xf numFmtId="4" fontId="7" fillId="0" borderId="44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/>
    </xf>
    <xf numFmtId="49" fontId="4" fillId="33" borderId="12" xfId="0" applyNumberFormat="1" applyFont="1" applyFill="1" applyBorder="1" applyAlignment="1">
      <alignment vertical="center"/>
    </xf>
    <xf numFmtId="49" fontId="4" fillId="33" borderId="45" xfId="0" applyNumberFormat="1" applyFont="1" applyFill="1" applyBorder="1" applyAlignment="1">
      <alignment vertical="center"/>
    </xf>
    <xf numFmtId="0" fontId="4" fillId="33" borderId="29" xfId="0" applyFont="1" applyFill="1" applyBorder="1" applyAlignment="1">
      <alignment horizontal="left" vertical="center"/>
    </xf>
    <xf numFmtId="202" fontId="4" fillId="33" borderId="29" xfId="0" applyNumberFormat="1" applyFont="1" applyFill="1" applyBorder="1" applyAlignment="1">
      <alignment vertical="center"/>
    </xf>
    <xf numFmtId="202" fontId="4" fillId="33" borderId="36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 horizontal="center"/>
    </xf>
    <xf numFmtId="4" fontId="4" fillId="37" borderId="46" xfId="0" applyNumberFormat="1" applyFont="1" applyFill="1" applyBorder="1" applyAlignment="1">
      <alignment horizontal="left" vertical="center"/>
    </xf>
    <xf numFmtId="4" fontId="4" fillId="37" borderId="47" xfId="0" applyNumberFormat="1" applyFont="1" applyFill="1" applyBorder="1" applyAlignment="1">
      <alignment horizontal="left" vertical="center"/>
    </xf>
    <xf numFmtId="0" fontId="4" fillId="34" borderId="48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4" fillId="34" borderId="51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4" fillId="33" borderId="5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left" vertical="center" wrapText="1"/>
    </xf>
    <xf numFmtId="14" fontId="4" fillId="33" borderId="27" xfId="0" applyNumberFormat="1" applyFont="1" applyFill="1" applyBorder="1" applyAlignment="1">
      <alignment vertical="center"/>
    </xf>
    <xf numFmtId="14" fontId="4" fillId="33" borderId="35" xfId="0" applyNumberFormat="1" applyFont="1" applyFill="1" applyBorder="1" applyAlignment="1">
      <alignment vertical="center"/>
    </xf>
    <xf numFmtId="0" fontId="4" fillId="33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vertical="center"/>
    </xf>
    <xf numFmtId="0" fontId="4" fillId="33" borderId="45" xfId="0" applyFont="1" applyFill="1" applyBorder="1" applyAlignment="1">
      <alignment vertical="center"/>
    </xf>
    <xf numFmtId="4" fontId="4" fillId="34" borderId="20" xfId="67" applyNumberFormat="1" applyFont="1" applyFill="1" applyBorder="1" applyAlignment="1">
      <alignment vertical="center"/>
    </xf>
    <xf numFmtId="4" fontId="4" fillId="34" borderId="14" xfId="67" applyNumberFormat="1" applyFont="1" applyFill="1" applyBorder="1" applyAlignment="1">
      <alignment vertical="center"/>
    </xf>
    <xf numFmtId="4" fontId="4" fillId="34" borderId="19" xfId="67" applyNumberFormat="1" applyFont="1" applyFill="1" applyBorder="1" applyAlignment="1">
      <alignment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53" xfId="0" applyNumberFormat="1" applyFont="1" applyBorder="1" applyAlignment="1">
      <alignment horizontal="center" vertical="center"/>
    </xf>
    <xf numFmtId="4" fontId="4" fillId="34" borderId="20" xfId="67" applyNumberFormat="1" applyFont="1" applyFill="1" applyBorder="1" applyAlignment="1">
      <alignment horizontal="left" vertical="center"/>
    </xf>
    <xf numFmtId="4" fontId="4" fillId="34" borderId="14" xfId="67" applyNumberFormat="1" applyFont="1" applyFill="1" applyBorder="1" applyAlignment="1">
      <alignment horizontal="left" vertical="center"/>
    </xf>
    <xf numFmtId="4" fontId="4" fillId="34" borderId="19" xfId="67" applyNumberFormat="1" applyFont="1" applyFill="1" applyBorder="1" applyAlignment="1">
      <alignment horizontal="left" vertical="center"/>
    </xf>
    <xf numFmtId="0" fontId="4" fillId="37" borderId="54" xfId="0" applyFont="1" applyFill="1" applyBorder="1" applyAlignment="1">
      <alignment horizontal="center" vertical="center"/>
    </xf>
    <xf numFmtId="0" fontId="4" fillId="37" borderId="55" xfId="0" applyFont="1" applyFill="1" applyBorder="1" applyAlignment="1">
      <alignment horizontal="center" vertical="center"/>
    </xf>
    <xf numFmtId="0" fontId="4" fillId="37" borderId="56" xfId="0" applyFont="1" applyFill="1" applyBorder="1" applyAlignment="1">
      <alignment horizontal="center" vertical="center"/>
    </xf>
    <xf numFmtId="0" fontId="0" fillId="0" borderId="57" xfId="0" applyNumberFormat="1" applyFont="1" applyBorder="1" applyAlignment="1">
      <alignment horizontal="center"/>
    </xf>
    <xf numFmtId="0" fontId="0" fillId="0" borderId="58" xfId="0" applyNumberFormat="1" applyFont="1" applyBorder="1" applyAlignment="1">
      <alignment horizontal="center"/>
    </xf>
    <xf numFmtId="4" fontId="4" fillId="37" borderId="59" xfId="0" applyNumberFormat="1" applyFont="1" applyFill="1" applyBorder="1" applyAlignment="1">
      <alignment horizontal="left" vertical="center"/>
    </xf>
    <xf numFmtId="4" fontId="4" fillId="37" borderId="60" xfId="0" applyNumberFormat="1" applyFont="1" applyFill="1" applyBorder="1" applyAlignment="1">
      <alignment horizontal="left" vertical="center"/>
    </xf>
    <xf numFmtId="4" fontId="4" fillId="37" borderId="61" xfId="0" applyNumberFormat="1" applyFont="1" applyFill="1" applyBorder="1" applyAlignment="1">
      <alignment horizontal="left" vertical="center"/>
    </xf>
    <xf numFmtId="0" fontId="4" fillId="37" borderId="62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horizontal="center" vertical="center"/>
    </xf>
    <xf numFmtId="0" fontId="4" fillId="37" borderId="63" xfId="0" applyFont="1" applyFill="1" applyBorder="1" applyAlignment="1">
      <alignment horizontal="center" vertical="center"/>
    </xf>
    <xf numFmtId="4" fontId="4" fillId="37" borderId="64" xfId="0" applyNumberFormat="1" applyFont="1" applyFill="1" applyBorder="1" applyAlignment="1">
      <alignment horizontal="left" vertical="center"/>
    </xf>
    <xf numFmtId="0" fontId="4" fillId="34" borderId="35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4" fontId="4" fillId="37" borderId="65" xfId="0" applyNumberFormat="1" applyFont="1" applyFill="1" applyBorder="1" applyAlignment="1">
      <alignment horizontal="left" vertical="center"/>
    </xf>
    <xf numFmtId="4" fontId="4" fillId="37" borderId="66" xfId="0" applyNumberFormat="1" applyFont="1" applyFill="1" applyBorder="1" applyAlignment="1">
      <alignment horizontal="left" vertical="center"/>
    </xf>
    <xf numFmtId="0" fontId="4" fillId="37" borderId="67" xfId="0" applyFont="1" applyFill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32" xfId="0" applyNumberFormat="1" applyFont="1" applyBorder="1" applyAlignment="1">
      <alignment horizontal="center" vertical="center"/>
    </xf>
    <xf numFmtId="0" fontId="4" fillId="33" borderId="48" xfId="50" applyFont="1" applyFill="1" applyBorder="1" applyAlignment="1">
      <alignment horizontal="center"/>
      <protection/>
    </xf>
    <xf numFmtId="0" fontId="4" fillId="33" borderId="27" xfId="50" applyFont="1" applyFill="1" applyBorder="1" applyAlignment="1">
      <alignment horizontal="center"/>
      <protection/>
    </xf>
    <xf numFmtId="0" fontId="4" fillId="33" borderId="52" xfId="50" applyFont="1" applyFill="1" applyBorder="1" applyAlignment="1">
      <alignment horizontal="center"/>
      <protection/>
    </xf>
    <xf numFmtId="0" fontId="4" fillId="33" borderId="12" xfId="50" applyFont="1" applyFill="1" applyBorder="1" applyAlignment="1">
      <alignment horizontal="center"/>
      <protection/>
    </xf>
    <xf numFmtId="0" fontId="4" fillId="33" borderId="68" xfId="50" applyFont="1" applyFill="1" applyBorder="1" applyAlignment="1">
      <alignment horizontal="center"/>
      <protection/>
    </xf>
    <xf numFmtId="0" fontId="4" fillId="33" borderId="40" xfId="50" applyFont="1" applyFill="1" applyBorder="1" applyAlignment="1">
      <alignment horizontal="center"/>
      <protection/>
    </xf>
    <xf numFmtId="0" fontId="4" fillId="33" borderId="40" xfId="0" applyFont="1" applyFill="1" applyBorder="1" applyAlignment="1">
      <alignment horizontal="left" vertical="center"/>
    </xf>
    <xf numFmtId="202" fontId="4" fillId="33" borderId="40" xfId="0" applyNumberFormat="1" applyFont="1" applyFill="1" applyBorder="1" applyAlignment="1">
      <alignment vertical="center"/>
    </xf>
    <xf numFmtId="202" fontId="4" fillId="33" borderId="69" xfId="0" applyNumberFormat="1" applyFont="1" applyFill="1" applyBorder="1" applyAlignment="1">
      <alignment vertical="center"/>
    </xf>
    <xf numFmtId="0" fontId="4" fillId="37" borderId="37" xfId="50" applyFont="1" applyFill="1" applyBorder="1" applyAlignment="1">
      <alignment horizontal="center" vertical="center"/>
      <protection/>
    </xf>
    <xf numFmtId="0" fontId="4" fillId="37" borderId="41" xfId="50" applyFont="1" applyFill="1" applyBorder="1" applyAlignment="1">
      <alignment horizontal="center" vertical="center"/>
      <protection/>
    </xf>
    <xf numFmtId="49" fontId="4" fillId="37" borderId="41" xfId="50" applyNumberFormat="1" applyFont="1" applyFill="1" applyBorder="1" applyAlignment="1">
      <alignment horizontal="center" vertical="center"/>
      <protection/>
    </xf>
    <xf numFmtId="4" fontId="4" fillId="37" borderId="41" xfId="50" applyNumberFormat="1" applyFont="1" applyFill="1" applyBorder="1" applyAlignment="1">
      <alignment horizontal="left" vertical="center"/>
      <protection/>
    </xf>
    <xf numFmtId="4" fontId="4" fillId="37" borderId="70" xfId="50" applyNumberFormat="1" applyFont="1" applyFill="1" applyBorder="1" applyAlignment="1">
      <alignment horizontal="left" vertical="center"/>
      <protection/>
    </xf>
    <xf numFmtId="0" fontId="4" fillId="34" borderId="31" xfId="50" applyFont="1" applyFill="1" applyBorder="1" applyAlignment="1">
      <alignment horizontal="center" vertical="center"/>
      <protection/>
    </xf>
    <xf numFmtId="0" fontId="4" fillId="34" borderId="17" xfId="50" applyFont="1" applyFill="1" applyBorder="1" applyAlignment="1">
      <alignment horizontal="center" vertical="center"/>
      <protection/>
    </xf>
    <xf numFmtId="0" fontId="4" fillId="34" borderId="59" xfId="50" applyFont="1" applyFill="1" applyBorder="1" applyAlignment="1">
      <alignment horizontal="center" vertical="center"/>
      <protection/>
    </xf>
    <xf numFmtId="0" fontId="4" fillId="34" borderId="60" xfId="50" applyFont="1" applyFill="1" applyBorder="1" applyAlignment="1">
      <alignment horizontal="center" vertical="center"/>
      <protection/>
    </xf>
    <xf numFmtId="0" fontId="4" fillId="34" borderId="53" xfId="50" applyFont="1" applyFill="1" applyBorder="1" applyAlignment="1">
      <alignment horizontal="center" vertical="center"/>
      <protection/>
    </xf>
    <xf numFmtId="0" fontId="4" fillId="34" borderId="15" xfId="50" applyFont="1" applyFill="1" applyBorder="1" applyAlignment="1">
      <alignment horizontal="center" vertical="center"/>
      <protection/>
    </xf>
    <xf numFmtId="0" fontId="4" fillId="34" borderId="51" xfId="50" applyFont="1" applyFill="1" applyBorder="1" applyAlignment="1">
      <alignment horizontal="center" vertical="center"/>
      <protection/>
    </xf>
    <xf numFmtId="0" fontId="0" fillId="0" borderId="71" xfId="50" applyNumberFormat="1" applyFont="1" applyBorder="1" applyAlignment="1">
      <alignment horizontal="center" vertical="center"/>
      <protection/>
    </xf>
    <xf numFmtId="0" fontId="0" fillId="0" borderId="72" xfId="50" applyNumberFormat="1" applyFont="1" applyBorder="1" applyAlignment="1">
      <alignment horizontal="center" vertical="center"/>
      <protection/>
    </xf>
    <xf numFmtId="0" fontId="0" fillId="0" borderId="20" xfId="50" applyNumberFormat="1" applyFont="1" applyBorder="1" applyAlignment="1">
      <alignment horizontal="center" vertical="center"/>
      <protection/>
    </xf>
    <xf numFmtId="0" fontId="0" fillId="0" borderId="24" xfId="50" applyNumberFormat="1" applyFont="1" applyBorder="1" applyAlignment="1">
      <alignment horizontal="center" vertical="center"/>
      <protection/>
    </xf>
    <xf numFmtId="0" fontId="0" fillId="0" borderId="20" xfId="50" applyNumberFormat="1" applyFont="1" applyBorder="1" applyAlignment="1">
      <alignment horizontal="center"/>
      <protection/>
    </xf>
    <xf numFmtId="0" fontId="0" fillId="0" borderId="24" xfId="50" applyNumberFormat="1" applyFont="1" applyBorder="1" applyAlignment="1">
      <alignment horizontal="center"/>
      <protection/>
    </xf>
    <xf numFmtId="0" fontId="0" fillId="0" borderId="57" xfId="50" applyNumberFormat="1" applyFont="1" applyBorder="1" applyAlignment="1">
      <alignment horizontal="center"/>
      <protection/>
    </xf>
    <xf numFmtId="0" fontId="0" fillId="0" borderId="58" xfId="50" applyNumberFormat="1" applyFont="1" applyBorder="1" applyAlignment="1">
      <alignment horizontal="center"/>
      <protection/>
    </xf>
    <xf numFmtId="0" fontId="4" fillId="33" borderId="28" xfId="50" applyFont="1" applyFill="1" applyBorder="1" applyAlignment="1">
      <alignment horizontal="center"/>
      <protection/>
    </xf>
    <xf numFmtId="0" fontId="4" fillId="33" borderId="29" xfId="50" applyFont="1" applyFill="1" applyBorder="1" applyAlignment="1">
      <alignment horizontal="center"/>
      <protection/>
    </xf>
    <xf numFmtId="4" fontId="4" fillId="37" borderId="73" xfId="50" applyNumberFormat="1" applyFont="1" applyFill="1" applyBorder="1" applyAlignment="1">
      <alignment horizontal="left" vertical="center"/>
      <protection/>
    </xf>
    <xf numFmtId="4" fontId="4" fillId="37" borderId="74" xfId="50" applyNumberFormat="1" applyFont="1" applyFill="1" applyBorder="1" applyAlignment="1">
      <alignment horizontal="left" vertical="center"/>
      <protection/>
    </xf>
    <xf numFmtId="0" fontId="4" fillId="34" borderId="48" xfId="50" applyFont="1" applyFill="1" applyBorder="1" applyAlignment="1">
      <alignment horizontal="center" vertical="center"/>
      <protection/>
    </xf>
    <xf numFmtId="0" fontId="4" fillId="34" borderId="27" xfId="50" applyFont="1" applyFill="1" applyBorder="1" applyAlignment="1">
      <alignment horizontal="center" vertical="center"/>
      <protection/>
    </xf>
    <xf numFmtId="0" fontId="4" fillId="34" borderId="29" xfId="50" applyFont="1" applyFill="1" applyBorder="1" applyAlignment="1">
      <alignment horizontal="center" vertical="center"/>
      <protection/>
    </xf>
    <xf numFmtId="0" fontId="4" fillId="34" borderId="35" xfId="50" applyFont="1" applyFill="1" applyBorder="1" applyAlignment="1">
      <alignment horizontal="center" vertical="center"/>
      <protection/>
    </xf>
    <xf numFmtId="0" fontId="4" fillId="34" borderId="36" xfId="50" applyFont="1" applyFill="1" applyBorder="1" applyAlignment="1">
      <alignment horizontal="center" vertical="center"/>
      <protection/>
    </xf>
    <xf numFmtId="0" fontId="0" fillId="0" borderId="21" xfId="50" applyNumberFormat="1" applyFont="1" applyBorder="1" applyAlignment="1">
      <alignment horizontal="center" vertical="center"/>
      <protection/>
    </xf>
    <xf numFmtId="0" fontId="0" fillId="0" borderId="32" xfId="50" applyNumberFormat="1" applyFont="1" applyBorder="1" applyAlignment="1">
      <alignment horizontal="center" vertical="center"/>
      <protection/>
    </xf>
    <xf numFmtId="0" fontId="4" fillId="37" borderId="75" xfId="50" applyFont="1" applyFill="1" applyBorder="1" applyAlignment="1">
      <alignment horizontal="center" vertical="center"/>
      <protection/>
    </xf>
    <xf numFmtId="0" fontId="4" fillId="37" borderId="76" xfId="50" applyFont="1" applyFill="1" applyBorder="1" applyAlignment="1">
      <alignment horizontal="center" vertical="center"/>
      <protection/>
    </xf>
    <xf numFmtId="0" fontId="4" fillId="37" borderId="77" xfId="50" applyFont="1" applyFill="1" applyBorder="1" applyAlignment="1">
      <alignment horizontal="center" vertical="center"/>
      <protection/>
    </xf>
    <xf numFmtId="49" fontId="4" fillId="33" borderId="12" xfId="50" applyNumberFormat="1" applyFont="1" applyFill="1" applyBorder="1" applyAlignment="1">
      <alignment vertical="center"/>
      <protection/>
    </xf>
    <xf numFmtId="49" fontId="4" fillId="33" borderId="45" xfId="50" applyNumberFormat="1" applyFont="1" applyFill="1" applyBorder="1" applyAlignment="1">
      <alignment vertical="center"/>
      <protection/>
    </xf>
    <xf numFmtId="0" fontId="4" fillId="33" borderId="29" xfId="50" applyFont="1" applyFill="1" applyBorder="1" applyAlignment="1">
      <alignment horizontal="left" vertical="center"/>
      <protection/>
    </xf>
    <xf numFmtId="0" fontId="4" fillId="33" borderId="27" xfId="50" applyFont="1" applyFill="1" applyBorder="1" applyAlignment="1">
      <alignment horizontal="left" vertical="center" wrapText="1"/>
      <protection/>
    </xf>
    <xf numFmtId="14" fontId="4" fillId="33" borderId="27" xfId="50" applyNumberFormat="1" applyFont="1" applyFill="1" applyBorder="1" applyAlignment="1">
      <alignment vertical="center"/>
      <protection/>
    </xf>
    <xf numFmtId="14" fontId="4" fillId="33" borderId="35" xfId="50" applyNumberFormat="1" applyFont="1" applyFill="1" applyBorder="1" applyAlignment="1">
      <alignment vertical="center"/>
      <protection/>
    </xf>
    <xf numFmtId="0" fontId="4" fillId="33" borderId="12" xfId="50" applyFont="1" applyFill="1" applyBorder="1" applyAlignment="1">
      <alignment vertical="center"/>
      <protection/>
    </xf>
    <xf numFmtId="0" fontId="4" fillId="33" borderId="45" xfId="50" applyFont="1" applyFill="1" applyBorder="1" applyAlignment="1">
      <alignment vertical="center"/>
      <protection/>
    </xf>
    <xf numFmtId="0" fontId="4" fillId="33" borderId="12" xfId="50" applyFont="1" applyFill="1" applyBorder="1" applyAlignment="1">
      <alignment horizontal="left" vertical="center"/>
      <protection/>
    </xf>
    <xf numFmtId="4" fontId="4" fillId="37" borderId="41" xfId="0" applyNumberFormat="1" applyFont="1" applyFill="1" applyBorder="1" applyAlignment="1">
      <alignment horizontal="left" vertical="center"/>
    </xf>
    <xf numFmtId="4" fontId="4" fillId="37" borderId="70" xfId="0" applyNumberFormat="1" applyFont="1" applyFill="1" applyBorder="1" applyAlignment="1">
      <alignment horizontal="left" vertical="center"/>
    </xf>
    <xf numFmtId="0" fontId="4" fillId="37" borderId="78" xfId="0" applyFont="1" applyFill="1" applyBorder="1" applyAlignment="1">
      <alignment horizontal="center" vertical="center"/>
    </xf>
    <xf numFmtId="0" fontId="4" fillId="37" borderId="79" xfId="0" applyFont="1" applyFill="1" applyBorder="1" applyAlignment="1">
      <alignment horizontal="center" vertical="center"/>
    </xf>
    <xf numFmtId="0" fontId="4" fillId="37" borderId="80" xfId="0" applyFont="1" applyFill="1" applyBorder="1" applyAlignment="1">
      <alignment horizontal="center" vertical="center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10 2" xfId="50"/>
    <cellStyle name="Normal 2" xfId="51"/>
    <cellStyle name="Normal 2 10" xfId="52"/>
    <cellStyle name="Normal 3" xfId="53"/>
    <cellStyle name="Normal 4 2" xfId="54"/>
    <cellStyle name="Nota" xfId="55"/>
    <cellStyle name="Percent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172</xdr:row>
      <xdr:rowOff>76200</xdr:rowOff>
    </xdr:from>
    <xdr:to>
      <xdr:col>2</xdr:col>
      <xdr:colOff>876300</xdr:colOff>
      <xdr:row>176</xdr:row>
      <xdr:rowOff>0</xdr:rowOff>
    </xdr:to>
    <xdr:sp>
      <xdr:nvSpPr>
        <xdr:cNvPr id="1" name="Texto 24"/>
        <xdr:cNvSpPr txBox="1">
          <a:spLocks noChangeArrowheads="1"/>
        </xdr:cNvSpPr>
      </xdr:nvSpPr>
      <xdr:spPr>
        <a:xfrm>
          <a:off x="333375" y="40252650"/>
          <a:ext cx="146685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MIGUEL ANGELO LIMA GUALHANO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Secretário Mnicipal de Obras</a:t>
          </a:r>
        </a:p>
      </xdr:txBody>
    </xdr:sp>
    <xdr:clientData/>
  </xdr:twoCellAnchor>
  <xdr:twoCellAnchor>
    <xdr:from>
      <xdr:col>2</xdr:col>
      <xdr:colOff>1104900</xdr:colOff>
      <xdr:row>172</xdr:row>
      <xdr:rowOff>38100</xdr:rowOff>
    </xdr:from>
    <xdr:to>
      <xdr:col>2</xdr:col>
      <xdr:colOff>2276475</xdr:colOff>
      <xdr:row>176</xdr:row>
      <xdr:rowOff>47625</xdr:rowOff>
    </xdr:to>
    <xdr:sp>
      <xdr:nvSpPr>
        <xdr:cNvPr id="2" name="Texto 25"/>
        <xdr:cNvSpPr txBox="1">
          <a:spLocks noChangeArrowheads="1"/>
        </xdr:cNvSpPr>
      </xdr:nvSpPr>
      <xdr:spPr>
        <a:xfrm>
          <a:off x="2028825" y="40214550"/>
          <a:ext cx="117157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DIOGO WAGNER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Engº Fiscal</a:t>
          </a:r>
        </a:p>
      </xdr:txBody>
    </xdr:sp>
    <xdr:clientData/>
  </xdr:twoCellAnchor>
  <xdr:twoCellAnchor>
    <xdr:from>
      <xdr:col>11</xdr:col>
      <xdr:colOff>514350</xdr:colOff>
      <xdr:row>5</xdr:row>
      <xdr:rowOff>9525</xdr:rowOff>
    </xdr:from>
    <xdr:to>
      <xdr:col>15</xdr:col>
      <xdr:colOff>323850</xdr:colOff>
      <xdr:row>7</xdr:row>
      <xdr:rowOff>0</xdr:rowOff>
    </xdr:to>
    <xdr:sp>
      <xdr:nvSpPr>
        <xdr:cNvPr id="3" name="LBL"/>
        <xdr:cNvSpPr txBox="1">
          <a:spLocks noChangeArrowheads="1"/>
        </xdr:cNvSpPr>
      </xdr:nvSpPr>
      <xdr:spPr>
        <a:xfrm>
          <a:off x="9963150" y="1152525"/>
          <a:ext cx="23622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BOLETIM DE MEDIÇÃO Nº2</a:t>
          </a:r>
        </a:p>
      </xdr:txBody>
    </xdr:sp>
    <xdr:clientData/>
  </xdr:twoCellAnchor>
  <xdr:twoCellAnchor>
    <xdr:from>
      <xdr:col>7</xdr:col>
      <xdr:colOff>133350</xdr:colOff>
      <xdr:row>7</xdr:row>
      <xdr:rowOff>85725</xdr:rowOff>
    </xdr:from>
    <xdr:to>
      <xdr:col>10</xdr:col>
      <xdr:colOff>257175</xdr:colOff>
      <xdr:row>11</xdr:row>
      <xdr:rowOff>76200</xdr:rowOff>
    </xdr:to>
    <xdr:sp>
      <xdr:nvSpPr>
        <xdr:cNvPr id="4" name="PORDB1"/>
        <xdr:cNvSpPr>
          <a:spLocks/>
        </xdr:cNvSpPr>
      </xdr:nvSpPr>
      <xdr:spPr>
        <a:xfrm>
          <a:off x="7258050" y="1514475"/>
          <a:ext cx="1857375" cy="6381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7</xdr:row>
      <xdr:rowOff>85725</xdr:rowOff>
    </xdr:from>
    <xdr:to>
      <xdr:col>13</xdr:col>
      <xdr:colOff>57150</xdr:colOff>
      <xdr:row>11</xdr:row>
      <xdr:rowOff>76200</xdr:rowOff>
    </xdr:to>
    <xdr:sp>
      <xdr:nvSpPr>
        <xdr:cNvPr id="5" name="PORDB1"/>
        <xdr:cNvSpPr>
          <a:spLocks/>
        </xdr:cNvSpPr>
      </xdr:nvSpPr>
      <xdr:spPr>
        <a:xfrm>
          <a:off x="9153525" y="1514475"/>
          <a:ext cx="1638300" cy="6381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7</xdr:row>
      <xdr:rowOff>85725</xdr:rowOff>
    </xdr:from>
    <xdr:to>
      <xdr:col>16</xdr:col>
      <xdr:colOff>0</xdr:colOff>
      <xdr:row>11</xdr:row>
      <xdr:rowOff>76200</xdr:rowOff>
    </xdr:to>
    <xdr:sp>
      <xdr:nvSpPr>
        <xdr:cNvPr id="6" name="PORDB1"/>
        <xdr:cNvSpPr>
          <a:spLocks/>
        </xdr:cNvSpPr>
      </xdr:nvSpPr>
      <xdr:spPr>
        <a:xfrm>
          <a:off x="10829925" y="1514475"/>
          <a:ext cx="1714500" cy="6381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3381375</xdr:colOff>
      <xdr:row>169</xdr:row>
      <xdr:rowOff>76200</xdr:rowOff>
    </xdr:from>
    <xdr:to>
      <xdr:col>9</xdr:col>
      <xdr:colOff>266700</xdr:colOff>
      <xdr:row>176</xdr:row>
      <xdr:rowOff>0</xdr:rowOff>
    </xdr:to>
    <xdr:sp>
      <xdr:nvSpPr>
        <xdr:cNvPr id="7" name="PORDB1"/>
        <xdr:cNvSpPr>
          <a:spLocks/>
        </xdr:cNvSpPr>
      </xdr:nvSpPr>
      <xdr:spPr>
        <a:xfrm>
          <a:off x="4305300" y="39709725"/>
          <a:ext cx="4248150" cy="11144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3838575</xdr:colOff>
      <xdr:row>169</xdr:row>
      <xdr:rowOff>133350</xdr:rowOff>
    </xdr:from>
    <xdr:to>
      <xdr:col>5</xdr:col>
      <xdr:colOff>771525</xdr:colOff>
      <xdr:row>171</xdr:row>
      <xdr:rowOff>28575</xdr:rowOff>
    </xdr:to>
    <xdr:sp>
      <xdr:nvSpPr>
        <xdr:cNvPr id="8" name="PORD1"/>
        <xdr:cNvSpPr txBox="1">
          <a:spLocks noChangeArrowheads="1"/>
        </xdr:cNvSpPr>
      </xdr:nvSpPr>
      <xdr:spPr>
        <a:xfrm>
          <a:off x="4762500" y="39766875"/>
          <a:ext cx="23431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Posição Física do Contrato</a:t>
          </a:r>
        </a:p>
      </xdr:txBody>
    </xdr:sp>
    <xdr:clientData/>
  </xdr:twoCellAnchor>
  <xdr:twoCellAnchor>
    <xdr:from>
      <xdr:col>9</xdr:col>
      <xdr:colOff>495300</xdr:colOff>
      <xdr:row>169</xdr:row>
      <xdr:rowOff>76200</xdr:rowOff>
    </xdr:from>
    <xdr:to>
      <xdr:col>15</xdr:col>
      <xdr:colOff>504825</xdr:colOff>
      <xdr:row>171</xdr:row>
      <xdr:rowOff>28575</xdr:rowOff>
    </xdr:to>
    <xdr:sp>
      <xdr:nvSpPr>
        <xdr:cNvPr id="9" name="PORDB1"/>
        <xdr:cNvSpPr>
          <a:spLocks/>
        </xdr:cNvSpPr>
      </xdr:nvSpPr>
      <xdr:spPr>
        <a:xfrm>
          <a:off x="8782050" y="39709725"/>
          <a:ext cx="3724275" cy="3333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169</xdr:row>
      <xdr:rowOff>76200</xdr:rowOff>
    </xdr:from>
    <xdr:to>
      <xdr:col>2</xdr:col>
      <xdr:colOff>3105150</xdr:colOff>
      <xdr:row>171</xdr:row>
      <xdr:rowOff>38100</xdr:rowOff>
    </xdr:to>
    <xdr:sp>
      <xdr:nvSpPr>
        <xdr:cNvPr id="10" name="PORDB1"/>
        <xdr:cNvSpPr>
          <a:spLocks/>
        </xdr:cNvSpPr>
      </xdr:nvSpPr>
      <xdr:spPr>
        <a:xfrm>
          <a:off x="209550" y="39709725"/>
          <a:ext cx="3819525" cy="3429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168</xdr:row>
      <xdr:rowOff>66675</xdr:rowOff>
    </xdr:from>
    <xdr:to>
      <xdr:col>2</xdr:col>
      <xdr:colOff>800100</xdr:colOff>
      <xdr:row>170</xdr:row>
      <xdr:rowOff>28575</xdr:rowOff>
    </xdr:to>
    <xdr:sp>
      <xdr:nvSpPr>
        <xdr:cNvPr id="11" name="PORD1"/>
        <xdr:cNvSpPr txBox="1">
          <a:spLocks noChangeArrowheads="1"/>
        </xdr:cNvSpPr>
      </xdr:nvSpPr>
      <xdr:spPr>
        <a:xfrm>
          <a:off x="276225" y="39538275"/>
          <a:ext cx="14478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Valor do Contrato</a:t>
          </a:r>
        </a:p>
      </xdr:txBody>
    </xdr:sp>
    <xdr:clientData/>
  </xdr:twoCellAnchor>
  <xdr:twoCellAnchor>
    <xdr:from>
      <xdr:col>1</xdr:col>
      <xdr:colOff>0</xdr:colOff>
      <xdr:row>171</xdr:row>
      <xdr:rowOff>104775</xdr:rowOff>
    </xdr:from>
    <xdr:to>
      <xdr:col>2</xdr:col>
      <xdr:colOff>3105150</xdr:colOff>
      <xdr:row>176</xdr:row>
      <xdr:rowOff>0</xdr:rowOff>
    </xdr:to>
    <xdr:sp>
      <xdr:nvSpPr>
        <xdr:cNvPr id="12" name="PORDB1"/>
        <xdr:cNvSpPr>
          <a:spLocks/>
        </xdr:cNvSpPr>
      </xdr:nvSpPr>
      <xdr:spPr>
        <a:xfrm>
          <a:off x="209550" y="40119300"/>
          <a:ext cx="3819525" cy="7048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168</xdr:row>
      <xdr:rowOff>38100</xdr:rowOff>
    </xdr:from>
    <xdr:to>
      <xdr:col>11</xdr:col>
      <xdr:colOff>19050</xdr:colOff>
      <xdr:row>168</xdr:row>
      <xdr:rowOff>38100</xdr:rowOff>
    </xdr:to>
    <xdr:sp>
      <xdr:nvSpPr>
        <xdr:cNvPr id="13" name="Texto 2"/>
        <xdr:cNvSpPr txBox="1">
          <a:spLocks noChangeArrowheads="1"/>
        </xdr:cNvSpPr>
      </xdr:nvSpPr>
      <xdr:spPr>
        <a:xfrm>
          <a:off x="5619750" y="39509700"/>
          <a:ext cx="3848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MUSUB-NICIPAL DE OBRAS</a:t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7</xdr:col>
      <xdr:colOff>85725</xdr:colOff>
      <xdr:row>11</xdr:row>
      <xdr:rowOff>76200</xdr:rowOff>
    </xdr:to>
    <xdr:sp>
      <xdr:nvSpPr>
        <xdr:cNvPr id="14" name="PORDB1"/>
        <xdr:cNvSpPr>
          <a:spLocks/>
        </xdr:cNvSpPr>
      </xdr:nvSpPr>
      <xdr:spPr>
        <a:xfrm>
          <a:off x="209550" y="1514475"/>
          <a:ext cx="7000875" cy="6381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476250</xdr:colOff>
      <xdr:row>171</xdr:row>
      <xdr:rowOff>95250</xdr:rowOff>
    </xdr:from>
    <xdr:to>
      <xdr:col>15</xdr:col>
      <xdr:colOff>504825</xdr:colOff>
      <xdr:row>176</xdr:row>
      <xdr:rowOff>9525</xdr:rowOff>
    </xdr:to>
    <xdr:sp>
      <xdr:nvSpPr>
        <xdr:cNvPr id="15" name="PORDB1"/>
        <xdr:cNvSpPr>
          <a:spLocks/>
        </xdr:cNvSpPr>
      </xdr:nvSpPr>
      <xdr:spPr>
        <a:xfrm>
          <a:off x="8763000" y="40109775"/>
          <a:ext cx="3743325" cy="7239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561975</xdr:colOff>
      <xdr:row>171</xdr:row>
      <xdr:rowOff>133350</xdr:rowOff>
    </xdr:from>
    <xdr:to>
      <xdr:col>13</xdr:col>
      <xdr:colOff>333375</xdr:colOff>
      <xdr:row>173</xdr:row>
      <xdr:rowOff>38100</xdr:rowOff>
    </xdr:to>
    <xdr:sp>
      <xdr:nvSpPr>
        <xdr:cNvPr id="16" name="PORD1"/>
        <xdr:cNvSpPr txBox="1">
          <a:spLocks noChangeArrowheads="1"/>
        </xdr:cNvSpPr>
      </xdr:nvSpPr>
      <xdr:spPr>
        <a:xfrm>
          <a:off x="8848725" y="40147875"/>
          <a:ext cx="22193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Posição Financeira do Contrato</a:t>
          </a:r>
        </a:p>
      </xdr:txBody>
    </xdr:sp>
    <xdr:clientData/>
  </xdr:twoCellAnchor>
  <xdr:twoCellAnchor>
    <xdr:from>
      <xdr:col>1</xdr:col>
      <xdr:colOff>28575</xdr:colOff>
      <xdr:row>167</xdr:row>
      <xdr:rowOff>0</xdr:rowOff>
    </xdr:from>
    <xdr:to>
      <xdr:col>1</xdr:col>
      <xdr:colOff>85725</xdr:colOff>
      <xdr:row>168</xdr:row>
      <xdr:rowOff>0</xdr:rowOff>
    </xdr:to>
    <xdr:sp>
      <xdr:nvSpPr>
        <xdr:cNvPr id="17" name="Texto 1"/>
        <xdr:cNvSpPr txBox="1">
          <a:spLocks noChangeArrowheads="1"/>
        </xdr:cNvSpPr>
      </xdr:nvSpPr>
      <xdr:spPr>
        <a:xfrm flipH="1">
          <a:off x="238125" y="39204900"/>
          <a:ext cx="571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95250</xdr:rowOff>
    </xdr:from>
    <xdr:to>
      <xdr:col>2</xdr:col>
      <xdr:colOff>238125</xdr:colOff>
      <xdr:row>3</xdr:row>
      <xdr:rowOff>171450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95250"/>
          <a:ext cx="685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95250</xdr:rowOff>
    </xdr:from>
    <xdr:to>
      <xdr:col>2</xdr:col>
      <xdr:colOff>76200</xdr:colOff>
      <xdr:row>3</xdr:row>
      <xdr:rowOff>219075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95250"/>
          <a:ext cx="685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95250</xdr:rowOff>
    </xdr:from>
    <xdr:to>
      <xdr:col>2</xdr:col>
      <xdr:colOff>95250</xdr:colOff>
      <xdr:row>3</xdr:row>
      <xdr:rowOff>247650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95250"/>
          <a:ext cx="7048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95250</xdr:rowOff>
    </xdr:from>
    <xdr:to>
      <xdr:col>2</xdr:col>
      <xdr:colOff>133350</xdr:colOff>
      <xdr:row>3</xdr:row>
      <xdr:rowOff>276225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95250"/>
          <a:ext cx="7429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76200</xdr:rowOff>
    </xdr:from>
    <xdr:to>
      <xdr:col>2</xdr:col>
      <xdr:colOff>209550</xdr:colOff>
      <xdr:row>3</xdr:row>
      <xdr:rowOff>228600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76200"/>
          <a:ext cx="7239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123825</xdr:rowOff>
    </xdr:from>
    <xdr:to>
      <xdr:col>2</xdr:col>
      <xdr:colOff>171450</xdr:colOff>
      <xdr:row>3</xdr:row>
      <xdr:rowOff>247650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123825"/>
          <a:ext cx="685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95250</xdr:rowOff>
    </xdr:from>
    <xdr:to>
      <xdr:col>2</xdr:col>
      <xdr:colOff>228600</xdr:colOff>
      <xdr:row>3</xdr:row>
      <xdr:rowOff>200025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95250"/>
          <a:ext cx="6667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85725</xdr:rowOff>
    </xdr:from>
    <xdr:to>
      <xdr:col>2</xdr:col>
      <xdr:colOff>257175</xdr:colOff>
      <xdr:row>3</xdr:row>
      <xdr:rowOff>257175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85725"/>
          <a:ext cx="7429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95250</xdr:rowOff>
    </xdr:from>
    <xdr:to>
      <xdr:col>2</xdr:col>
      <xdr:colOff>238125</xdr:colOff>
      <xdr:row>3</xdr:row>
      <xdr:rowOff>238125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95250"/>
          <a:ext cx="7048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iogo.wagner\Desktop\PREMOCIL\2&#170;%20Medi&#231;&#227;o%20(GERSON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iogo.wagner\Desktop\PREMOCIL\Kennedy%2001%20-SEDE%20-%20MONTE%20BELO\Medi&#231;&#245;es\3&#170;%20M.P\2&#186;%20Medi&#231;&#227;o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iogo.wagner\Desktop\PREMOCIL\Kennedy%2001%20-SEDE%20-%20MONTE%20BELO\Medi&#231;&#245;es\2&#170;%20M.P.%20(%20Servi&#231;os%20executados%20)\2&#186;%20Medi&#231;&#227;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MMS"/>
      <sheetName val="1.1"/>
      <sheetName val="5.1"/>
      <sheetName val="5.5"/>
      <sheetName val="7.29"/>
      <sheetName val="7.30 "/>
      <sheetName val="7.31"/>
      <sheetName val="7.32"/>
      <sheetName val="8.1"/>
      <sheetName val="8.2"/>
      <sheetName val="Folha1"/>
    </sheetNames>
    <sheetDataSet>
      <sheetData sheetId="0">
        <row r="3">
          <cell r="C3" t="str">
            <v>CONSTRUTORA PREMOCIL LTDA</v>
          </cell>
        </row>
        <row r="6">
          <cell r="C6" t="str">
            <v>TRECHO 1- ESTRADA LEONEL - ALEGRIA - 1,80 KM</v>
          </cell>
        </row>
        <row r="14">
          <cell r="C14" t="str">
            <v>Administração Local</v>
          </cell>
        </row>
        <row r="162">
          <cell r="C162" t="str">
            <v>Equipe de Topografia ( Mão de Obra 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MMS"/>
      <sheetName val="1.1"/>
      <sheetName val="2.1"/>
      <sheetName val="2.2"/>
      <sheetName val="2.4"/>
      <sheetName val="2.5"/>
      <sheetName val="2.23"/>
      <sheetName val="2.6"/>
      <sheetName val="2.24"/>
      <sheetName val="2.25"/>
      <sheetName val="2.26"/>
      <sheetName val="3.1"/>
      <sheetName val="3.6"/>
      <sheetName val="3.11"/>
      <sheetName val="3.12"/>
      <sheetName val="5.1"/>
      <sheetName val="5.2"/>
      <sheetName val="5.5"/>
      <sheetName val="5.7.5"/>
      <sheetName val="5.7.7"/>
      <sheetName val="5.7.9"/>
      <sheetName val="5.7.11"/>
      <sheetName val="5.9.1"/>
      <sheetName val="5.9.3"/>
      <sheetName val="6.2"/>
      <sheetName val="6.4"/>
      <sheetName val="Folha1"/>
    </sheetNames>
    <sheetDataSet>
      <sheetData sheetId="0">
        <row r="39">
          <cell r="C39" t="str">
            <v>MOBILIZAÇÃO E DESMOBILIZAÇÃO DE EQUIPAMENTOS COM CARRETA PRANCHA (MÁXIMO)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MMS"/>
      <sheetName val="1.1"/>
      <sheetName val="2.1"/>
      <sheetName val="2.2"/>
      <sheetName val="2.4"/>
      <sheetName val="2.5"/>
      <sheetName val="2.23"/>
      <sheetName val="2.6"/>
      <sheetName val="2.24"/>
      <sheetName val="2.25"/>
      <sheetName val="2.26"/>
      <sheetName val="3.1"/>
      <sheetName val="3.6"/>
      <sheetName val="3.11"/>
      <sheetName val="3.12"/>
      <sheetName val="5.1"/>
      <sheetName val="5.2"/>
      <sheetName val="5.5"/>
      <sheetName val="5.7.5"/>
      <sheetName val="5.7.7"/>
      <sheetName val="5.7.9"/>
      <sheetName val="5.7.11"/>
      <sheetName val="5.9.1"/>
      <sheetName val="5.9.3"/>
      <sheetName val="6.2"/>
      <sheetName val="6.4"/>
      <sheetName val="Folha1"/>
    </sheetNames>
    <sheetDataSet>
      <sheetData sheetId="0">
        <row r="3">
          <cell r="C3" t="str">
            <v>CONSTRUTORA PREMOCIL LTDA</v>
          </cell>
        </row>
        <row r="6">
          <cell r="K6" t="str">
            <v>270/2015</v>
          </cell>
        </row>
        <row r="40">
          <cell r="C40" t="str">
            <v>MOBILIZAÇÃO E DESMOBILIZAÇÃO DE CAMINHÃO CARROCERIA (MÁXIMO)</v>
          </cell>
        </row>
        <row r="41">
          <cell r="C41" t="str">
            <v>MOBILIZAÇÃO E DESMOBILIZAÇÃO DE CAMINHÃO BASCULANTE (MÁXIMO)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9"/>
  <sheetViews>
    <sheetView showGridLines="0" showZeros="0" tabSelected="1" view="pageBreakPreview" zoomScaleNormal="115" zoomScaleSheetLayoutView="100" zoomScalePageLayoutView="0" workbookViewId="0" topLeftCell="A1">
      <selection activeCell="C165" sqref="C165"/>
    </sheetView>
  </sheetViews>
  <sheetFormatPr defaultColWidth="9.8515625" defaultRowHeight="12.75"/>
  <cols>
    <col min="1" max="1" width="3.140625" style="15" customWidth="1"/>
    <col min="2" max="2" width="10.7109375" style="47" customWidth="1"/>
    <col min="3" max="3" width="61.57421875" style="43" customWidth="1"/>
    <col min="4" max="4" width="7.57421875" style="23" customWidth="1"/>
    <col min="5" max="5" width="12.00390625" style="13" customWidth="1"/>
    <col min="6" max="6" width="11.8515625" style="6" customWidth="1"/>
    <col min="7" max="7" width="11.57421875" style="6" hidden="1" customWidth="1"/>
    <col min="8" max="8" width="8.00390625" style="6" customWidth="1"/>
    <col min="9" max="9" width="9.421875" style="6" customWidth="1"/>
    <col min="10" max="10" width="8.57421875" style="24" customWidth="1"/>
    <col min="11" max="11" width="8.8515625" style="6" customWidth="1"/>
    <col min="12" max="12" width="10.00390625" style="6" customWidth="1"/>
    <col min="13" max="13" width="9.28125" style="24" customWidth="1"/>
    <col min="14" max="14" width="9.140625" style="6" customWidth="1"/>
    <col min="15" max="15" width="9.8515625" style="6" customWidth="1"/>
    <col min="16" max="16" width="8.140625" style="24" customWidth="1"/>
    <col min="17" max="17" width="0.71875" style="15" customWidth="1"/>
    <col min="18" max="16384" width="9.8515625" style="15" customWidth="1"/>
  </cols>
  <sheetData>
    <row r="1" spans="1:10" s="2" customFormat="1" ht="12.75">
      <c r="A1" s="1"/>
      <c r="B1" s="35"/>
      <c r="C1" s="35"/>
      <c r="D1" s="1"/>
      <c r="E1" s="110"/>
      <c r="F1" s="1"/>
      <c r="G1" s="1"/>
      <c r="H1" s="1"/>
      <c r="I1" s="1"/>
      <c r="J1" s="1"/>
    </row>
    <row r="2" spans="1:10" s="2" customFormat="1" ht="12.75">
      <c r="A2" s="1"/>
      <c r="B2" s="35"/>
      <c r="C2" s="35"/>
      <c r="D2" s="1"/>
      <c r="E2" s="110"/>
      <c r="F2" s="1"/>
      <c r="G2" s="1"/>
      <c r="I2" s="3" t="s">
        <v>0</v>
      </c>
      <c r="J2" s="1"/>
    </row>
    <row r="3" spans="1:10" s="2" customFormat="1" ht="23.25">
      <c r="A3" s="1"/>
      <c r="B3" s="35"/>
      <c r="C3" s="36"/>
      <c r="D3" s="1"/>
      <c r="E3" s="111" t="s">
        <v>26</v>
      </c>
      <c r="F3" s="1"/>
      <c r="G3" s="1"/>
      <c r="H3" s="4"/>
      <c r="I3" s="4"/>
      <c r="J3" s="1"/>
    </row>
    <row r="4" spans="1:10" s="2" customFormat="1" ht="23.25">
      <c r="A4" s="1"/>
      <c r="B4" s="35"/>
      <c r="C4" s="35"/>
      <c r="D4" s="26"/>
      <c r="E4" s="112" t="s">
        <v>27</v>
      </c>
      <c r="F4" s="1"/>
      <c r="G4" s="1"/>
      <c r="H4" s="4"/>
      <c r="I4" s="4"/>
      <c r="J4" s="1"/>
    </row>
    <row r="5" spans="1:16" s="2" customFormat="1" ht="18">
      <c r="A5" s="1"/>
      <c r="B5" s="35"/>
      <c r="C5" s="35"/>
      <c r="D5" s="27"/>
      <c r="E5" s="113" t="s">
        <v>28</v>
      </c>
      <c r="F5" s="5"/>
      <c r="G5" s="5"/>
      <c r="H5" s="6"/>
      <c r="I5" s="6"/>
      <c r="J5" s="1"/>
      <c r="O5" s="7"/>
      <c r="P5" s="8"/>
    </row>
    <row r="6" spans="1:10" s="2" customFormat="1" ht="18.75" thickBot="1">
      <c r="A6" s="1"/>
      <c r="B6" s="35"/>
      <c r="C6" s="35"/>
      <c r="D6" s="27"/>
      <c r="E6" s="114"/>
      <c r="F6" s="1"/>
      <c r="G6" s="1"/>
      <c r="H6" s="4"/>
      <c r="I6" s="4"/>
      <c r="J6" s="1"/>
    </row>
    <row r="7" spans="1:16" s="2" customFormat="1" ht="3.75" customHeight="1" thickTop="1">
      <c r="A7" s="1"/>
      <c r="B7" s="37"/>
      <c r="C7" s="37"/>
      <c r="D7" s="9"/>
      <c r="E7" s="115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0" s="2" customFormat="1" ht="12.75">
      <c r="A8" s="1"/>
      <c r="B8" s="35"/>
      <c r="C8" s="35"/>
      <c r="D8" s="1"/>
      <c r="E8" s="110"/>
      <c r="F8" s="1"/>
      <c r="G8" s="1"/>
      <c r="H8" s="4"/>
      <c r="I8" s="4"/>
      <c r="J8" s="1"/>
    </row>
    <row r="9" spans="1:16" s="2" customFormat="1" ht="12.75">
      <c r="A9" s="1"/>
      <c r="B9" s="35" t="s">
        <v>1</v>
      </c>
      <c r="C9" s="297" t="s">
        <v>312</v>
      </c>
      <c r="D9" s="297"/>
      <c r="E9" s="297"/>
      <c r="F9" s="297"/>
      <c r="G9" s="81"/>
      <c r="H9" s="12"/>
      <c r="I9" s="59" t="s">
        <v>2</v>
      </c>
      <c r="J9" s="60" t="s">
        <v>115</v>
      </c>
      <c r="K9" s="6"/>
      <c r="L9" s="61" t="s">
        <v>3</v>
      </c>
      <c r="M9" s="62">
        <v>42389</v>
      </c>
      <c r="N9" s="61"/>
      <c r="O9" s="61"/>
      <c r="P9" s="63"/>
    </row>
    <row r="10" spans="1:16" s="2" customFormat="1" ht="12.75">
      <c r="A10" s="1"/>
      <c r="B10" s="35" t="s">
        <v>4</v>
      </c>
      <c r="C10" s="297" t="s">
        <v>311</v>
      </c>
      <c r="D10" s="297"/>
      <c r="E10" s="297"/>
      <c r="F10" s="297"/>
      <c r="G10" s="82"/>
      <c r="H10" s="12"/>
      <c r="I10" s="59" t="s">
        <v>5</v>
      </c>
      <c r="J10" s="64">
        <v>42359</v>
      </c>
      <c r="K10" s="13"/>
      <c r="L10" s="65"/>
      <c r="M10" s="66"/>
      <c r="N10" s="296" t="s">
        <v>317</v>
      </c>
      <c r="O10" s="296"/>
      <c r="P10" s="296"/>
    </row>
    <row r="11" spans="1:16" s="2" customFormat="1" ht="12.75">
      <c r="A11" s="1"/>
      <c r="B11" s="35" t="s">
        <v>6</v>
      </c>
      <c r="C11" s="38" t="s">
        <v>44</v>
      </c>
      <c r="D11" s="10"/>
      <c r="E11" s="116"/>
      <c r="F11" s="11"/>
      <c r="G11" s="82"/>
      <c r="H11" s="12"/>
      <c r="I11" s="59" t="s">
        <v>7</v>
      </c>
      <c r="J11" s="67" t="s">
        <v>45</v>
      </c>
      <c r="K11" s="6"/>
      <c r="L11" s="59" t="s">
        <v>8</v>
      </c>
      <c r="M11" s="62">
        <v>42431</v>
      </c>
      <c r="N11" s="59"/>
      <c r="O11" s="63"/>
      <c r="P11" s="63"/>
    </row>
    <row r="12" spans="1:16" s="2" customFormat="1" ht="15" customHeight="1">
      <c r="A12" s="1"/>
      <c r="B12" s="35"/>
      <c r="C12" s="35"/>
      <c r="D12" s="1"/>
      <c r="E12" s="110"/>
      <c r="F12" s="1"/>
      <c r="G12" s="1"/>
      <c r="H12" s="4"/>
      <c r="I12" s="4"/>
      <c r="J12" s="1"/>
      <c r="O12" s="14"/>
      <c r="P12" s="14"/>
    </row>
    <row r="13" spans="2:16" ht="12">
      <c r="B13" s="298" t="s">
        <v>9</v>
      </c>
      <c r="C13" s="298" t="s">
        <v>10</v>
      </c>
      <c r="D13" s="298" t="s">
        <v>11</v>
      </c>
      <c r="E13" s="300" t="s">
        <v>12</v>
      </c>
      <c r="F13" s="299" t="s">
        <v>13</v>
      </c>
      <c r="G13" s="301" t="s">
        <v>16</v>
      </c>
      <c r="H13" s="28" t="s">
        <v>14</v>
      </c>
      <c r="I13" s="28"/>
      <c r="J13" s="29"/>
      <c r="K13" s="33" t="s">
        <v>319</v>
      </c>
      <c r="L13" s="33"/>
      <c r="M13" s="34"/>
      <c r="N13" s="28" t="s">
        <v>15</v>
      </c>
      <c r="O13" s="28"/>
      <c r="P13" s="29"/>
    </row>
    <row r="14" spans="2:16" ht="12">
      <c r="B14" s="298"/>
      <c r="C14" s="298"/>
      <c r="D14" s="298"/>
      <c r="E14" s="300"/>
      <c r="F14" s="299"/>
      <c r="G14" s="302"/>
      <c r="H14" s="68" t="s">
        <v>12</v>
      </c>
      <c r="I14" s="68" t="s">
        <v>16</v>
      </c>
      <c r="J14" s="69" t="s">
        <v>17</v>
      </c>
      <c r="K14" s="70" t="s">
        <v>12</v>
      </c>
      <c r="L14" s="70" t="s">
        <v>36</v>
      </c>
      <c r="M14" s="71" t="s">
        <v>17</v>
      </c>
      <c r="N14" s="68" t="s">
        <v>12</v>
      </c>
      <c r="O14" s="68" t="s">
        <v>36</v>
      </c>
      <c r="P14" s="69" t="s">
        <v>17</v>
      </c>
    </row>
    <row r="15" spans="2:16" ht="25.5">
      <c r="B15" s="72">
        <v>1</v>
      </c>
      <c r="C15" s="83" t="s">
        <v>116</v>
      </c>
      <c r="D15" s="72"/>
      <c r="E15" s="117"/>
      <c r="F15" s="73"/>
      <c r="G15" s="73"/>
      <c r="H15" s="74"/>
      <c r="I15" s="74"/>
      <c r="J15" s="75"/>
      <c r="K15" s="76"/>
      <c r="L15" s="76"/>
      <c r="M15" s="77"/>
      <c r="N15" s="74"/>
      <c r="O15" s="74"/>
      <c r="P15" s="75"/>
    </row>
    <row r="16" spans="2:16" ht="12.75" customHeight="1">
      <c r="B16" s="100" t="s">
        <v>22</v>
      </c>
      <c r="C16" s="84" t="s">
        <v>38</v>
      </c>
      <c r="D16" s="85" t="s">
        <v>130</v>
      </c>
      <c r="E16" s="118">
        <v>6</v>
      </c>
      <c r="F16" s="86">
        <v>25000</v>
      </c>
      <c r="G16" s="31">
        <f>E16*F16</f>
        <v>150000</v>
      </c>
      <c r="H16" s="120">
        <v>1</v>
      </c>
      <c r="I16" s="49">
        <f aca="true" t="shared" si="0" ref="I16:I75">H16*F16</f>
        <v>25000</v>
      </c>
      <c r="J16" s="50">
        <f aca="true" t="shared" si="1" ref="J16:J75">IF(H16&gt;0,I16/(E16*F16),H16)</f>
        <v>0.16666666666666666</v>
      </c>
      <c r="K16" s="78">
        <v>1</v>
      </c>
      <c r="L16" s="48">
        <f>K16*F16</f>
        <v>25000</v>
      </c>
      <c r="M16" s="51">
        <f>IF(K16&gt;0,L16/(E16*F16),K16)</f>
        <v>0.16666666666666666</v>
      </c>
      <c r="N16" s="49">
        <f aca="true" t="shared" si="2" ref="N16:O31">K16+H16</f>
        <v>2</v>
      </c>
      <c r="O16" s="49">
        <f t="shared" si="2"/>
        <v>50000</v>
      </c>
      <c r="P16" s="50">
        <f>IF(N16&gt;0,O16/(E16*F16),N16)</f>
        <v>0.3333333333333333</v>
      </c>
    </row>
    <row r="17" spans="2:18" s="16" customFormat="1" ht="12.75">
      <c r="B17" s="45"/>
      <c r="C17" s="39"/>
      <c r="D17" s="32"/>
      <c r="E17" s="31"/>
      <c r="F17" s="31"/>
      <c r="G17" s="31">
        <f aca="true" t="shared" si="3" ref="G17:G81">E17*F17</f>
        <v>0</v>
      </c>
      <c r="H17" s="49"/>
      <c r="I17" s="49">
        <f t="shared" si="0"/>
        <v>0</v>
      </c>
      <c r="J17" s="50">
        <f t="shared" si="1"/>
        <v>0</v>
      </c>
      <c r="K17" s="48"/>
      <c r="L17" s="48">
        <f aca="true" t="shared" si="4" ref="L17:L80">K17*F17</f>
        <v>0</v>
      </c>
      <c r="M17" s="51">
        <f aca="true" t="shared" si="5" ref="M17:M81">IF(K17&gt;0,L17/(E17*F17),K17)</f>
        <v>0</v>
      </c>
      <c r="N17" s="49">
        <f t="shared" si="2"/>
        <v>0</v>
      </c>
      <c r="O17" s="49">
        <f t="shared" si="2"/>
        <v>0</v>
      </c>
      <c r="P17" s="50">
        <f aca="true" t="shared" si="6" ref="P17:P81">IF(N17&gt;0,O17/(E17*F17),N17)</f>
        <v>0</v>
      </c>
      <c r="R17" s="15"/>
    </row>
    <row r="18" spans="2:18" s="16" customFormat="1" ht="25.5">
      <c r="B18" s="72">
        <v>2</v>
      </c>
      <c r="C18" s="83" t="s">
        <v>117</v>
      </c>
      <c r="D18" s="30"/>
      <c r="E18" s="31"/>
      <c r="F18" s="31"/>
      <c r="G18" s="31">
        <f t="shared" si="3"/>
        <v>0</v>
      </c>
      <c r="H18" s="49"/>
      <c r="I18" s="49">
        <f t="shared" si="0"/>
        <v>0</v>
      </c>
      <c r="J18" s="50">
        <f t="shared" si="1"/>
        <v>0</v>
      </c>
      <c r="K18" s="48"/>
      <c r="L18" s="48">
        <f t="shared" si="4"/>
        <v>0</v>
      </c>
      <c r="M18" s="51">
        <f t="shared" si="5"/>
        <v>0</v>
      </c>
      <c r="N18" s="49">
        <f t="shared" si="2"/>
        <v>0</v>
      </c>
      <c r="O18" s="49">
        <f t="shared" si="2"/>
        <v>0</v>
      </c>
      <c r="P18" s="50">
        <f t="shared" si="6"/>
        <v>0</v>
      </c>
      <c r="R18" s="15"/>
    </row>
    <row r="19" spans="2:18" s="16" customFormat="1" ht="12.75" customHeight="1">
      <c r="B19" s="101" t="s">
        <v>23</v>
      </c>
      <c r="C19" s="84" t="s">
        <v>118</v>
      </c>
      <c r="D19" s="85" t="s">
        <v>20</v>
      </c>
      <c r="E19" s="118">
        <v>65063.925</v>
      </c>
      <c r="F19" s="86">
        <v>0.3</v>
      </c>
      <c r="G19" s="31">
        <f t="shared" si="3"/>
        <v>19519.1775</v>
      </c>
      <c r="H19" s="49"/>
      <c r="I19" s="49">
        <f t="shared" si="0"/>
        <v>0</v>
      </c>
      <c r="J19" s="50">
        <f t="shared" si="1"/>
        <v>0</v>
      </c>
      <c r="K19" s="48"/>
      <c r="L19" s="48">
        <f t="shared" si="4"/>
        <v>0</v>
      </c>
      <c r="M19" s="51">
        <f t="shared" si="5"/>
        <v>0</v>
      </c>
      <c r="N19" s="49">
        <f t="shared" si="2"/>
        <v>0</v>
      </c>
      <c r="O19" s="49">
        <f t="shared" si="2"/>
        <v>0</v>
      </c>
      <c r="P19" s="50">
        <f t="shared" si="6"/>
        <v>0</v>
      </c>
      <c r="R19" s="15"/>
    </row>
    <row r="20" spans="2:18" s="16" customFormat="1" ht="25.5">
      <c r="B20" s="101" t="s">
        <v>24</v>
      </c>
      <c r="C20" s="84" t="s">
        <v>119</v>
      </c>
      <c r="D20" s="85" t="s">
        <v>21</v>
      </c>
      <c r="E20" s="118">
        <v>7636</v>
      </c>
      <c r="F20" s="86">
        <v>4</v>
      </c>
      <c r="G20" s="31">
        <f t="shared" si="3"/>
        <v>30544</v>
      </c>
      <c r="H20" s="49"/>
      <c r="I20" s="49">
        <f t="shared" si="0"/>
        <v>0</v>
      </c>
      <c r="J20" s="50">
        <f t="shared" si="1"/>
        <v>0</v>
      </c>
      <c r="K20" s="48"/>
      <c r="L20" s="48">
        <f t="shared" si="4"/>
        <v>0</v>
      </c>
      <c r="M20" s="51">
        <f t="shared" si="5"/>
        <v>0</v>
      </c>
      <c r="N20" s="49">
        <f t="shared" si="2"/>
        <v>0</v>
      </c>
      <c r="O20" s="49">
        <f t="shared" si="2"/>
        <v>0</v>
      </c>
      <c r="P20" s="50">
        <f t="shared" si="6"/>
        <v>0</v>
      </c>
      <c r="R20" s="15"/>
    </row>
    <row r="21" spans="2:18" s="16" customFormat="1" ht="25.5">
      <c r="B21" s="101" t="s">
        <v>34</v>
      </c>
      <c r="C21" s="84" t="s">
        <v>120</v>
      </c>
      <c r="D21" s="85" t="s">
        <v>21</v>
      </c>
      <c r="E21" s="118">
        <v>48</v>
      </c>
      <c r="F21" s="86">
        <v>1.5</v>
      </c>
      <c r="G21" s="31">
        <f t="shared" si="3"/>
        <v>72</v>
      </c>
      <c r="H21" s="49"/>
      <c r="I21" s="49">
        <f t="shared" si="0"/>
        <v>0</v>
      </c>
      <c r="J21" s="50">
        <f t="shared" si="1"/>
        <v>0</v>
      </c>
      <c r="K21" s="48"/>
      <c r="L21" s="48">
        <f t="shared" si="4"/>
        <v>0</v>
      </c>
      <c r="M21" s="51">
        <f t="shared" si="5"/>
        <v>0</v>
      </c>
      <c r="N21" s="49">
        <f t="shared" si="2"/>
        <v>0</v>
      </c>
      <c r="O21" s="49">
        <f t="shared" si="2"/>
        <v>0</v>
      </c>
      <c r="P21" s="50">
        <f t="shared" si="6"/>
        <v>0</v>
      </c>
      <c r="R21" s="15"/>
    </row>
    <row r="22" spans="2:18" s="16" customFormat="1" ht="12.75">
      <c r="B22" s="101" t="s">
        <v>35</v>
      </c>
      <c r="C22" s="87" t="s">
        <v>121</v>
      </c>
      <c r="D22" s="88" t="s">
        <v>131</v>
      </c>
      <c r="E22" s="119">
        <v>81.6</v>
      </c>
      <c r="F22" s="89">
        <v>1.48739</v>
      </c>
      <c r="G22" s="31">
        <f t="shared" si="3"/>
        <v>121.37102399999999</v>
      </c>
      <c r="H22" s="49"/>
      <c r="I22" s="49">
        <f t="shared" si="0"/>
        <v>0</v>
      </c>
      <c r="J22" s="50">
        <f t="shared" si="1"/>
        <v>0</v>
      </c>
      <c r="K22" s="48"/>
      <c r="L22" s="48">
        <f t="shared" si="4"/>
        <v>0</v>
      </c>
      <c r="M22" s="51">
        <f t="shared" si="5"/>
        <v>0</v>
      </c>
      <c r="N22" s="49">
        <f t="shared" si="2"/>
        <v>0</v>
      </c>
      <c r="O22" s="49">
        <f t="shared" si="2"/>
        <v>0</v>
      </c>
      <c r="P22" s="50">
        <f t="shared" si="6"/>
        <v>0</v>
      </c>
      <c r="R22" s="15"/>
    </row>
    <row r="23" spans="2:18" s="16" customFormat="1" ht="25.5" customHeight="1">
      <c r="B23" s="101" t="s">
        <v>56</v>
      </c>
      <c r="C23" s="84" t="s">
        <v>122</v>
      </c>
      <c r="D23" s="85" t="s">
        <v>21</v>
      </c>
      <c r="E23" s="118">
        <v>1135</v>
      </c>
      <c r="F23" s="86">
        <v>1.5</v>
      </c>
      <c r="G23" s="31">
        <f t="shared" si="3"/>
        <v>1702.5</v>
      </c>
      <c r="H23" s="49"/>
      <c r="I23" s="49">
        <f t="shared" si="0"/>
        <v>0</v>
      </c>
      <c r="J23" s="50">
        <f t="shared" si="1"/>
        <v>0</v>
      </c>
      <c r="K23" s="48"/>
      <c r="L23" s="48">
        <f t="shared" si="4"/>
        <v>0</v>
      </c>
      <c r="M23" s="51">
        <f t="shared" si="5"/>
        <v>0</v>
      </c>
      <c r="N23" s="49">
        <f t="shared" si="2"/>
        <v>0</v>
      </c>
      <c r="O23" s="49">
        <f t="shared" si="2"/>
        <v>0</v>
      </c>
      <c r="P23" s="50">
        <f t="shared" si="6"/>
        <v>0</v>
      </c>
      <c r="R23" s="15"/>
    </row>
    <row r="24" spans="2:18" s="16" customFormat="1" ht="12.75">
      <c r="B24" s="101" t="s">
        <v>57</v>
      </c>
      <c r="C24" s="87" t="s">
        <v>121</v>
      </c>
      <c r="D24" s="88" t="s">
        <v>131</v>
      </c>
      <c r="E24" s="119">
        <v>1929.5</v>
      </c>
      <c r="F24" s="89">
        <v>1.53781</v>
      </c>
      <c r="G24" s="31">
        <f t="shared" si="3"/>
        <v>2967.2043949999997</v>
      </c>
      <c r="H24" s="49"/>
      <c r="I24" s="49">
        <f t="shared" si="0"/>
        <v>0</v>
      </c>
      <c r="J24" s="50">
        <f t="shared" si="1"/>
        <v>0</v>
      </c>
      <c r="K24" s="48"/>
      <c r="L24" s="48">
        <f t="shared" si="4"/>
        <v>0</v>
      </c>
      <c r="M24" s="51">
        <f t="shared" si="5"/>
        <v>0</v>
      </c>
      <c r="N24" s="49">
        <f t="shared" si="2"/>
        <v>0</v>
      </c>
      <c r="O24" s="49">
        <f t="shared" si="2"/>
        <v>0</v>
      </c>
      <c r="P24" s="50">
        <f t="shared" si="6"/>
        <v>0</v>
      </c>
      <c r="R24" s="15"/>
    </row>
    <row r="25" spans="2:18" s="16" customFormat="1" ht="25.5">
      <c r="B25" s="101" t="s">
        <v>58</v>
      </c>
      <c r="C25" s="84" t="s">
        <v>123</v>
      </c>
      <c r="D25" s="85" t="s">
        <v>21</v>
      </c>
      <c r="E25" s="118">
        <v>3996</v>
      </c>
      <c r="F25" s="86">
        <v>1.5</v>
      </c>
      <c r="G25" s="31">
        <f t="shared" si="3"/>
        <v>5994</v>
      </c>
      <c r="H25" s="49"/>
      <c r="I25" s="49">
        <f t="shared" si="0"/>
        <v>0</v>
      </c>
      <c r="J25" s="50">
        <f t="shared" si="1"/>
        <v>0</v>
      </c>
      <c r="K25" s="48"/>
      <c r="L25" s="48">
        <f t="shared" si="4"/>
        <v>0</v>
      </c>
      <c r="M25" s="51">
        <f t="shared" si="5"/>
        <v>0</v>
      </c>
      <c r="N25" s="49">
        <f t="shared" si="2"/>
        <v>0</v>
      </c>
      <c r="O25" s="49">
        <f t="shared" si="2"/>
        <v>0</v>
      </c>
      <c r="P25" s="50">
        <f t="shared" si="6"/>
        <v>0</v>
      </c>
      <c r="R25" s="15"/>
    </row>
    <row r="26" spans="2:18" s="16" customFormat="1" ht="12.75">
      <c r="B26" s="101" t="s">
        <v>59</v>
      </c>
      <c r="C26" s="87" t="s">
        <v>121</v>
      </c>
      <c r="D26" s="88" t="s">
        <v>131</v>
      </c>
      <c r="E26" s="119">
        <v>6793.2</v>
      </c>
      <c r="F26" s="89">
        <v>1.6512550000000001</v>
      </c>
      <c r="G26" s="31">
        <f t="shared" si="3"/>
        <v>11217.305466</v>
      </c>
      <c r="H26" s="49"/>
      <c r="I26" s="49">
        <f t="shared" si="0"/>
        <v>0</v>
      </c>
      <c r="J26" s="50">
        <f t="shared" si="1"/>
        <v>0</v>
      </c>
      <c r="K26" s="48"/>
      <c r="L26" s="48">
        <f t="shared" si="4"/>
        <v>0</v>
      </c>
      <c r="M26" s="51">
        <f t="shared" si="5"/>
        <v>0</v>
      </c>
      <c r="N26" s="49">
        <f t="shared" si="2"/>
        <v>0</v>
      </c>
      <c r="O26" s="49">
        <f t="shared" si="2"/>
        <v>0</v>
      </c>
      <c r="P26" s="50">
        <f t="shared" si="6"/>
        <v>0</v>
      </c>
      <c r="R26" s="15"/>
    </row>
    <row r="27" spans="2:18" s="16" customFormat="1" ht="25.5">
      <c r="B27" s="101" t="s">
        <v>60</v>
      </c>
      <c r="C27" s="84" t="s">
        <v>124</v>
      </c>
      <c r="D27" s="85" t="s">
        <v>21</v>
      </c>
      <c r="E27" s="118">
        <v>9727</v>
      </c>
      <c r="F27" s="86">
        <v>1.5</v>
      </c>
      <c r="G27" s="31">
        <f t="shared" si="3"/>
        <v>14590.5</v>
      </c>
      <c r="H27" s="49"/>
      <c r="I27" s="49">
        <f t="shared" si="0"/>
        <v>0</v>
      </c>
      <c r="J27" s="50">
        <f t="shared" si="1"/>
        <v>0</v>
      </c>
      <c r="K27" s="48"/>
      <c r="L27" s="48">
        <f t="shared" si="4"/>
        <v>0</v>
      </c>
      <c r="M27" s="51">
        <f t="shared" si="5"/>
        <v>0</v>
      </c>
      <c r="N27" s="49">
        <f t="shared" si="2"/>
        <v>0</v>
      </c>
      <c r="O27" s="49">
        <f t="shared" si="2"/>
        <v>0</v>
      </c>
      <c r="P27" s="50">
        <f t="shared" si="6"/>
        <v>0</v>
      </c>
      <c r="R27" s="15"/>
    </row>
    <row r="28" spans="2:18" s="16" customFormat="1" ht="12.75">
      <c r="B28" s="101" t="s">
        <v>61</v>
      </c>
      <c r="C28" s="87" t="s">
        <v>121</v>
      </c>
      <c r="D28" s="88" t="s">
        <v>131</v>
      </c>
      <c r="E28" s="119">
        <v>16535.899999999998</v>
      </c>
      <c r="F28" s="89">
        <v>1.7647</v>
      </c>
      <c r="G28" s="31">
        <f t="shared" si="3"/>
        <v>29180.902729999994</v>
      </c>
      <c r="H28" s="49"/>
      <c r="I28" s="49">
        <f t="shared" si="0"/>
        <v>0</v>
      </c>
      <c r="J28" s="50">
        <f t="shared" si="1"/>
        <v>0</v>
      </c>
      <c r="K28" s="48"/>
      <c r="L28" s="48">
        <f t="shared" si="4"/>
        <v>0</v>
      </c>
      <c r="M28" s="51">
        <f t="shared" si="5"/>
        <v>0</v>
      </c>
      <c r="N28" s="49">
        <f t="shared" si="2"/>
        <v>0</v>
      </c>
      <c r="O28" s="49">
        <f t="shared" si="2"/>
        <v>0</v>
      </c>
      <c r="P28" s="50">
        <f t="shared" si="6"/>
        <v>0</v>
      </c>
      <c r="R28" s="15"/>
    </row>
    <row r="29" spans="2:18" s="16" customFormat="1" ht="25.5">
      <c r="B29" s="101" t="s">
        <v>62</v>
      </c>
      <c r="C29" s="84" t="s">
        <v>125</v>
      </c>
      <c r="D29" s="85" t="s">
        <v>21</v>
      </c>
      <c r="E29" s="118">
        <v>42451</v>
      </c>
      <c r="F29" s="86">
        <v>1.5</v>
      </c>
      <c r="G29" s="31">
        <f t="shared" si="3"/>
        <v>63676.5</v>
      </c>
      <c r="H29" s="49"/>
      <c r="I29" s="49">
        <f t="shared" si="0"/>
        <v>0</v>
      </c>
      <c r="J29" s="50">
        <f t="shared" si="1"/>
        <v>0</v>
      </c>
      <c r="K29" s="48"/>
      <c r="L29" s="48">
        <f t="shared" si="4"/>
        <v>0</v>
      </c>
      <c r="M29" s="51">
        <f t="shared" si="5"/>
        <v>0</v>
      </c>
      <c r="N29" s="49">
        <f t="shared" si="2"/>
        <v>0</v>
      </c>
      <c r="O29" s="49">
        <f t="shared" si="2"/>
        <v>0</v>
      </c>
      <c r="P29" s="50">
        <f t="shared" si="6"/>
        <v>0</v>
      </c>
      <c r="R29" s="15"/>
    </row>
    <row r="30" spans="2:18" s="16" customFormat="1" ht="12.75">
      <c r="B30" s="101" t="s">
        <v>63</v>
      </c>
      <c r="C30" s="87" t="s">
        <v>126</v>
      </c>
      <c r="D30" s="88" t="s">
        <v>131</v>
      </c>
      <c r="E30" s="119">
        <v>72166.7</v>
      </c>
      <c r="F30" s="89">
        <v>4.5</v>
      </c>
      <c r="G30" s="31">
        <f t="shared" si="3"/>
        <v>324750.14999999997</v>
      </c>
      <c r="H30" s="49"/>
      <c r="I30" s="49">
        <f t="shared" si="0"/>
        <v>0</v>
      </c>
      <c r="J30" s="50">
        <f t="shared" si="1"/>
        <v>0</v>
      </c>
      <c r="K30" s="48"/>
      <c r="L30" s="48">
        <f t="shared" si="4"/>
        <v>0</v>
      </c>
      <c r="M30" s="51">
        <f t="shared" si="5"/>
        <v>0</v>
      </c>
      <c r="N30" s="49">
        <f t="shared" si="2"/>
        <v>0</v>
      </c>
      <c r="O30" s="49">
        <f t="shared" si="2"/>
        <v>0</v>
      </c>
      <c r="P30" s="50">
        <f t="shared" si="6"/>
        <v>0</v>
      </c>
      <c r="R30" s="15"/>
    </row>
    <row r="31" spans="2:18" s="16" customFormat="1" ht="25.5">
      <c r="B31" s="101" t="s">
        <v>64</v>
      </c>
      <c r="C31" s="84" t="s">
        <v>127</v>
      </c>
      <c r="D31" s="85" t="s">
        <v>21</v>
      </c>
      <c r="E31" s="118">
        <v>42451</v>
      </c>
      <c r="F31" s="86">
        <v>1</v>
      </c>
      <c r="G31" s="31">
        <f t="shared" si="3"/>
        <v>42451</v>
      </c>
      <c r="H31" s="49"/>
      <c r="I31" s="49">
        <f t="shared" si="0"/>
        <v>0</v>
      </c>
      <c r="J31" s="50">
        <f t="shared" si="1"/>
        <v>0</v>
      </c>
      <c r="K31" s="48"/>
      <c r="L31" s="48">
        <f t="shared" si="4"/>
        <v>0</v>
      </c>
      <c r="M31" s="51">
        <f t="shared" si="5"/>
        <v>0</v>
      </c>
      <c r="N31" s="49">
        <f t="shared" si="2"/>
        <v>0</v>
      </c>
      <c r="O31" s="49">
        <f t="shared" si="2"/>
        <v>0</v>
      </c>
      <c r="P31" s="50">
        <f t="shared" si="6"/>
        <v>0</v>
      </c>
      <c r="R31" s="15"/>
    </row>
    <row r="32" spans="2:18" s="16" customFormat="1" ht="12.75">
      <c r="B32" s="101" t="s">
        <v>65</v>
      </c>
      <c r="C32" s="84" t="s">
        <v>128</v>
      </c>
      <c r="D32" s="85" t="s">
        <v>21</v>
      </c>
      <c r="E32" s="118">
        <v>4748</v>
      </c>
      <c r="F32" s="86">
        <v>3.5</v>
      </c>
      <c r="G32" s="31">
        <f t="shared" si="3"/>
        <v>16618</v>
      </c>
      <c r="H32" s="49"/>
      <c r="I32" s="49">
        <f t="shared" si="0"/>
        <v>0</v>
      </c>
      <c r="J32" s="50">
        <f t="shared" si="1"/>
        <v>0</v>
      </c>
      <c r="K32" s="48"/>
      <c r="L32" s="48">
        <f t="shared" si="4"/>
        <v>0</v>
      </c>
      <c r="M32" s="51">
        <f t="shared" si="5"/>
        <v>0</v>
      </c>
      <c r="N32" s="49">
        <f aca="true" t="shared" si="7" ref="N32:O96">K32+H32</f>
        <v>0</v>
      </c>
      <c r="O32" s="49">
        <f t="shared" si="7"/>
        <v>0</v>
      </c>
      <c r="P32" s="50">
        <f t="shared" si="6"/>
        <v>0</v>
      </c>
      <c r="R32" s="15"/>
    </row>
    <row r="33" spans="2:18" s="16" customFormat="1" ht="12.75">
      <c r="B33" s="101" t="s">
        <v>66</v>
      </c>
      <c r="C33" s="84" t="s">
        <v>129</v>
      </c>
      <c r="D33" s="85" t="s">
        <v>21</v>
      </c>
      <c r="E33" s="118">
        <v>13002</v>
      </c>
      <c r="F33" s="86">
        <v>3</v>
      </c>
      <c r="G33" s="31">
        <f t="shared" si="3"/>
        <v>39006</v>
      </c>
      <c r="H33" s="49"/>
      <c r="I33" s="49">
        <f t="shared" si="0"/>
        <v>0</v>
      </c>
      <c r="J33" s="50">
        <f t="shared" si="1"/>
        <v>0</v>
      </c>
      <c r="K33" s="48"/>
      <c r="L33" s="48">
        <f t="shared" si="4"/>
        <v>0</v>
      </c>
      <c r="M33" s="51">
        <f t="shared" si="5"/>
        <v>0</v>
      </c>
      <c r="N33" s="49">
        <f t="shared" si="7"/>
        <v>0</v>
      </c>
      <c r="O33" s="49">
        <f t="shared" si="7"/>
        <v>0</v>
      </c>
      <c r="P33" s="50">
        <f t="shared" si="6"/>
        <v>0</v>
      </c>
      <c r="R33" s="15"/>
    </row>
    <row r="34" spans="2:18" s="16" customFormat="1" ht="12.75">
      <c r="B34" s="101"/>
      <c r="C34" s="84"/>
      <c r="D34" s="85"/>
      <c r="E34" s="118"/>
      <c r="F34" s="86"/>
      <c r="G34" s="31"/>
      <c r="H34" s="49"/>
      <c r="I34" s="49">
        <f t="shared" si="0"/>
        <v>0</v>
      </c>
      <c r="J34" s="50">
        <f t="shared" si="1"/>
        <v>0</v>
      </c>
      <c r="K34" s="48"/>
      <c r="L34" s="48"/>
      <c r="M34" s="51"/>
      <c r="N34" s="49"/>
      <c r="O34" s="49"/>
      <c r="P34" s="50"/>
      <c r="R34" s="15"/>
    </row>
    <row r="35" spans="2:18" s="16" customFormat="1" ht="25.5">
      <c r="B35" s="102">
        <v>3</v>
      </c>
      <c r="C35" s="90" t="s">
        <v>132</v>
      </c>
      <c r="D35" s="30"/>
      <c r="E35" s="31"/>
      <c r="F35" s="31"/>
      <c r="G35" s="31">
        <f t="shared" si="3"/>
        <v>0</v>
      </c>
      <c r="H35" s="49"/>
      <c r="I35" s="49">
        <f t="shared" si="0"/>
        <v>0</v>
      </c>
      <c r="J35" s="50">
        <f t="shared" si="1"/>
        <v>0</v>
      </c>
      <c r="K35" s="48"/>
      <c r="L35" s="48">
        <f t="shared" si="4"/>
        <v>0</v>
      </c>
      <c r="M35" s="51">
        <f t="shared" si="5"/>
        <v>0</v>
      </c>
      <c r="N35" s="49">
        <f t="shared" si="7"/>
        <v>0</v>
      </c>
      <c r="O35" s="49">
        <f t="shared" si="7"/>
        <v>0</v>
      </c>
      <c r="P35" s="50">
        <f t="shared" si="6"/>
        <v>0</v>
      </c>
      <c r="R35" s="15"/>
    </row>
    <row r="36" spans="2:18" s="16" customFormat="1" ht="12.75">
      <c r="B36" s="103" t="s">
        <v>29</v>
      </c>
      <c r="C36" s="91" t="s">
        <v>133</v>
      </c>
      <c r="D36" s="92" t="s">
        <v>20</v>
      </c>
      <c r="E36" s="120">
        <v>19000.367</v>
      </c>
      <c r="F36" s="105">
        <v>2.5</v>
      </c>
      <c r="G36" s="31">
        <f t="shared" si="3"/>
        <v>47500.917499999996</v>
      </c>
      <c r="H36" s="49"/>
      <c r="I36" s="49">
        <f t="shared" si="0"/>
        <v>0</v>
      </c>
      <c r="J36" s="50">
        <f t="shared" si="1"/>
        <v>0</v>
      </c>
      <c r="K36" s="48"/>
      <c r="L36" s="48">
        <f t="shared" si="4"/>
        <v>0</v>
      </c>
      <c r="M36" s="51">
        <f t="shared" si="5"/>
        <v>0</v>
      </c>
      <c r="N36" s="49">
        <f t="shared" si="7"/>
        <v>0</v>
      </c>
      <c r="O36" s="49">
        <f t="shared" si="7"/>
        <v>0</v>
      </c>
      <c r="P36" s="50">
        <f t="shared" si="6"/>
        <v>0</v>
      </c>
      <c r="R36" s="15"/>
    </row>
    <row r="37" spans="2:18" s="16" customFormat="1" ht="25.5" customHeight="1">
      <c r="B37" s="103" t="s">
        <v>68</v>
      </c>
      <c r="C37" s="91" t="s">
        <v>134</v>
      </c>
      <c r="D37" s="92" t="s">
        <v>305</v>
      </c>
      <c r="E37" s="120">
        <v>2779.5752325</v>
      </c>
      <c r="F37" s="105">
        <v>16</v>
      </c>
      <c r="G37" s="31">
        <f t="shared" si="3"/>
        <v>44473.20372</v>
      </c>
      <c r="H37" s="49"/>
      <c r="I37" s="49">
        <f t="shared" si="0"/>
        <v>0</v>
      </c>
      <c r="J37" s="50">
        <f t="shared" si="1"/>
        <v>0</v>
      </c>
      <c r="K37" s="48"/>
      <c r="L37" s="48">
        <f t="shared" si="4"/>
        <v>0</v>
      </c>
      <c r="M37" s="51">
        <f t="shared" si="5"/>
        <v>0</v>
      </c>
      <c r="N37" s="49">
        <f t="shared" si="7"/>
        <v>0</v>
      </c>
      <c r="O37" s="49">
        <f t="shared" si="7"/>
        <v>0</v>
      </c>
      <c r="P37" s="50">
        <f t="shared" si="6"/>
        <v>0</v>
      </c>
      <c r="R37" s="15"/>
    </row>
    <row r="38" spans="2:18" s="16" customFormat="1" ht="12.75">
      <c r="B38" s="103" t="s">
        <v>69</v>
      </c>
      <c r="C38" s="91" t="s">
        <v>135</v>
      </c>
      <c r="D38" s="92" t="s">
        <v>305</v>
      </c>
      <c r="E38" s="120">
        <v>3433.592934264706</v>
      </c>
      <c r="F38" s="105">
        <v>3.5</v>
      </c>
      <c r="G38" s="31">
        <f t="shared" si="3"/>
        <v>12017.57526992647</v>
      </c>
      <c r="H38" s="49"/>
      <c r="I38" s="49">
        <f t="shared" si="0"/>
        <v>0</v>
      </c>
      <c r="J38" s="50">
        <f t="shared" si="1"/>
        <v>0</v>
      </c>
      <c r="K38" s="48"/>
      <c r="L38" s="48">
        <f t="shared" si="4"/>
        <v>0</v>
      </c>
      <c r="M38" s="51">
        <f t="shared" si="5"/>
        <v>0</v>
      </c>
      <c r="N38" s="49">
        <f t="shared" si="7"/>
        <v>0</v>
      </c>
      <c r="O38" s="49">
        <f t="shared" si="7"/>
        <v>0</v>
      </c>
      <c r="P38" s="50">
        <f t="shared" si="6"/>
        <v>0</v>
      </c>
      <c r="R38" s="15"/>
    </row>
    <row r="39" spans="2:18" s="16" customFormat="1" ht="25.5">
      <c r="B39" s="103" t="s">
        <v>70</v>
      </c>
      <c r="C39" s="91" t="s">
        <v>136</v>
      </c>
      <c r="D39" s="92" t="s">
        <v>131</v>
      </c>
      <c r="E39" s="120">
        <v>5837.10798825</v>
      </c>
      <c r="F39" s="105">
        <v>6.5</v>
      </c>
      <c r="G39" s="31">
        <f t="shared" si="3"/>
        <v>37941.201923625</v>
      </c>
      <c r="H39" s="49"/>
      <c r="I39" s="49">
        <f t="shared" si="0"/>
        <v>0</v>
      </c>
      <c r="J39" s="50">
        <f t="shared" si="1"/>
        <v>0</v>
      </c>
      <c r="K39" s="48"/>
      <c r="L39" s="48">
        <f t="shared" si="4"/>
        <v>0</v>
      </c>
      <c r="M39" s="51">
        <f t="shared" si="5"/>
        <v>0</v>
      </c>
      <c r="N39" s="49">
        <f t="shared" si="7"/>
        <v>0</v>
      </c>
      <c r="O39" s="49">
        <f t="shared" si="7"/>
        <v>0</v>
      </c>
      <c r="P39" s="50">
        <f t="shared" si="6"/>
        <v>0</v>
      </c>
      <c r="R39" s="15"/>
    </row>
    <row r="40" spans="2:18" s="16" customFormat="1" ht="12.75">
      <c r="B40" s="103" t="s">
        <v>71</v>
      </c>
      <c r="C40" s="91" t="s">
        <v>137</v>
      </c>
      <c r="D40" s="92" t="s">
        <v>17</v>
      </c>
      <c r="E40" s="121">
        <v>0.15</v>
      </c>
      <c r="F40" s="105">
        <v>13562.69</v>
      </c>
      <c r="G40" s="31">
        <f t="shared" si="3"/>
        <v>2034.4035</v>
      </c>
      <c r="H40" s="49"/>
      <c r="I40" s="49">
        <f t="shared" si="0"/>
        <v>0</v>
      </c>
      <c r="J40" s="50">
        <f t="shared" si="1"/>
        <v>0</v>
      </c>
      <c r="K40" s="48"/>
      <c r="L40" s="48">
        <f t="shared" si="4"/>
        <v>0</v>
      </c>
      <c r="M40" s="51">
        <f t="shared" si="5"/>
        <v>0</v>
      </c>
      <c r="N40" s="49">
        <f t="shared" si="7"/>
        <v>0</v>
      </c>
      <c r="O40" s="49">
        <f t="shared" si="7"/>
        <v>0</v>
      </c>
      <c r="P40" s="50">
        <f t="shared" si="6"/>
        <v>0</v>
      </c>
      <c r="R40" s="15"/>
    </row>
    <row r="41" spans="2:18" s="16" customFormat="1" ht="25.5">
      <c r="B41" s="103" t="s">
        <v>72</v>
      </c>
      <c r="C41" s="91" t="s">
        <v>138</v>
      </c>
      <c r="D41" s="92" t="s">
        <v>305</v>
      </c>
      <c r="E41" s="120">
        <v>3714.8372265</v>
      </c>
      <c r="F41" s="105">
        <v>65</v>
      </c>
      <c r="G41" s="31">
        <f t="shared" si="3"/>
        <v>241464.4197225</v>
      </c>
      <c r="H41" s="49"/>
      <c r="I41" s="49">
        <f t="shared" si="0"/>
        <v>0</v>
      </c>
      <c r="J41" s="50">
        <f t="shared" si="1"/>
        <v>0</v>
      </c>
      <c r="K41" s="48"/>
      <c r="L41" s="48">
        <f t="shared" si="4"/>
        <v>0</v>
      </c>
      <c r="M41" s="51">
        <f t="shared" si="5"/>
        <v>0</v>
      </c>
      <c r="N41" s="49">
        <f t="shared" si="7"/>
        <v>0</v>
      </c>
      <c r="O41" s="49">
        <f t="shared" si="7"/>
        <v>0</v>
      </c>
      <c r="P41" s="50">
        <f t="shared" si="6"/>
        <v>0</v>
      </c>
      <c r="R41" s="15"/>
    </row>
    <row r="42" spans="2:18" s="16" customFormat="1" ht="12.75">
      <c r="B42" s="103" t="s">
        <v>73</v>
      </c>
      <c r="C42" s="91" t="s">
        <v>135</v>
      </c>
      <c r="D42" s="92" t="s">
        <v>305</v>
      </c>
      <c r="E42" s="120">
        <v>1442.2309232294117</v>
      </c>
      <c r="F42" s="105">
        <v>3.5</v>
      </c>
      <c r="G42" s="31">
        <f t="shared" si="3"/>
        <v>5047.808231302941</v>
      </c>
      <c r="H42" s="49"/>
      <c r="I42" s="49">
        <f t="shared" si="0"/>
        <v>0</v>
      </c>
      <c r="J42" s="50">
        <f t="shared" si="1"/>
        <v>0</v>
      </c>
      <c r="K42" s="48"/>
      <c r="L42" s="48">
        <f t="shared" si="4"/>
        <v>0</v>
      </c>
      <c r="M42" s="51">
        <f t="shared" si="5"/>
        <v>0</v>
      </c>
      <c r="N42" s="49">
        <f t="shared" si="7"/>
        <v>0</v>
      </c>
      <c r="O42" s="49">
        <f t="shared" si="7"/>
        <v>0</v>
      </c>
      <c r="P42" s="50">
        <f t="shared" si="6"/>
        <v>0</v>
      </c>
      <c r="R42" s="15"/>
    </row>
    <row r="43" spans="2:18" s="16" customFormat="1" ht="28.5" customHeight="1">
      <c r="B43" s="103" t="s">
        <v>74</v>
      </c>
      <c r="C43" s="91" t="s">
        <v>139</v>
      </c>
      <c r="D43" s="92" t="s">
        <v>131</v>
      </c>
      <c r="E43" s="120">
        <v>2451.79256949</v>
      </c>
      <c r="F43" s="105">
        <v>6.5</v>
      </c>
      <c r="G43" s="31">
        <f t="shared" si="3"/>
        <v>15936.651701685</v>
      </c>
      <c r="H43" s="49"/>
      <c r="I43" s="49">
        <f t="shared" si="0"/>
        <v>0</v>
      </c>
      <c r="J43" s="50">
        <f t="shared" si="1"/>
        <v>0</v>
      </c>
      <c r="K43" s="48"/>
      <c r="L43" s="48">
        <f t="shared" si="4"/>
        <v>0</v>
      </c>
      <c r="M43" s="51">
        <f t="shared" si="5"/>
        <v>0</v>
      </c>
      <c r="N43" s="49">
        <f t="shared" si="7"/>
        <v>0</v>
      </c>
      <c r="O43" s="49">
        <f t="shared" si="7"/>
        <v>0</v>
      </c>
      <c r="P43" s="50">
        <f t="shared" si="6"/>
        <v>0</v>
      </c>
      <c r="R43" s="15"/>
    </row>
    <row r="44" spans="2:18" s="16" customFormat="1" ht="12.75">
      <c r="B44" s="103" t="s">
        <v>75</v>
      </c>
      <c r="C44" s="91" t="s">
        <v>137</v>
      </c>
      <c r="D44" s="92" t="s">
        <v>17</v>
      </c>
      <c r="E44" s="121">
        <v>0.15</v>
      </c>
      <c r="F44" s="105">
        <v>5696.81</v>
      </c>
      <c r="G44" s="31">
        <f t="shared" si="3"/>
        <v>854.5215000000001</v>
      </c>
      <c r="H44" s="49"/>
      <c r="I44" s="49">
        <f t="shared" si="0"/>
        <v>0</v>
      </c>
      <c r="J44" s="50">
        <f t="shared" si="1"/>
        <v>0</v>
      </c>
      <c r="K44" s="48"/>
      <c r="L44" s="48">
        <f t="shared" si="4"/>
        <v>0</v>
      </c>
      <c r="M44" s="51">
        <f t="shared" si="5"/>
        <v>0</v>
      </c>
      <c r="N44" s="49">
        <f t="shared" si="7"/>
        <v>0</v>
      </c>
      <c r="O44" s="49">
        <f t="shared" si="7"/>
        <v>0</v>
      </c>
      <c r="P44" s="50">
        <f t="shared" si="6"/>
        <v>0</v>
      </c>
      <c r="R44" s="15"/>
    </row>
    <row r="45" spans="2:18" s="16" customFormat="1" ht="25.5">
      <c r="B45" s="103" t="s">
        <v>76</v>
      </c>
      <c r="C45" s="91" t="s">
        <v>140</v>
      </c>
      <c r="D45" s="92" t="s">
        <v>20</v>
      </c>
      <c r="E45" s="120">
        <v>14502.875999999998</v>
      </c>
      <c r="F45" s="105">
        <v>0.5</v>
      </c>
      <c r="G45" s="31">
        <f t="shared" si="3"/>
        <v>7251.437999999999</v>
      </c>
      <c r="H45" s="49"/>
      <c r="I45" s="49">
        <f t="shared" si="0"/>
        <v>0</v>
      </c>
      <c r="J45" s="50">
        <f t="shared" si="1"/>
        <v>0</v>
      </c>
      <c r="K45" s="48"/>
      <c r="L45" s="48">
        <f t="shared" si="4"/>
        <v>0</v>
      </c>
      <c r="M45" s="51">
        <f t="shared" si="5"/>
        <v>0</v>
      </c>
      <c r="N45" s="49">
        <f t="shared" si="7"/>
        <v>0</v>
      </c>
      <c r="O45" s="49">
        <f t="shared" si="7"/>
        <v>0</v>
      </c>
      <c r="P45" s="50">
        <f t="shared" si="6"/>
        <v>0</v>
      </c>
      <c r="R45" s="15"/>
    </row>
    <row r="46" spans="2:18" s="16" customFormat="1" ht="25.5" customHeight="1">
      <c r="B46" s="103" t="s">
        <v>77</v>
      </c>
      <c r="C46" s="91" t="s">
        <v>141</v>
      </c>
      <c r="D46" s="92" t="s">
        <v>20</v>
      </c>
      <c r="E46" s="120">
        <v>14502.875999999998</v>
      </c>
      <c r="F46" s="105">
        <v>6</v>
      </c>
      <c r="G46" s="31">
        <f t="shared" si="3"/>
        <v>87017.256</v>
      </c>
      <c r="H46" s="49"/>
      <c r="I46" s="49">
        <f t="shared" si="0"/>
        <v>0</v>
      </c>
      <c r="J46" s="50">
        <f t="shared" si="1"/>
        <v>0</v>
      </c>
      <c r="K46" s="48"/>
      <c r="L46" s="48">
        <f t="shared" si="4"/>
        <v>0</v>
      </c>
      <c r="M46" s="51">
        <f t="shared" si="5"/>
        <v>0</v>
      </c>
      <c r="N46" s="49">
        <f t="shared" si="7"/>
        <v>0</v>
      </c>
      <c r="O46" s="49">
        <f t="shared" si="7"/>
        <v>0</v>
      </c>
      <c r="P46" s="50">
        <f t="shared" si="6"/>
        <v>0</v>
      </c>
      <c r="R46" s="15"/>
    </row>
    <row r="47" spans="2:18" s="16" customFormat="1" ht="12.75">
      <c r="B47" s="103"/>
      <c r="C47" s="90" t="s">
        <v>142</v>
      </c>
      <c r="D47" s="92"/>
      <c r="E47" s="120"/>
      <c r="F47" s="105"/>
      <c r="G47" s="31">
        <f t="shared" si="3"/>
        <v>0</v>
      </c>
      <c r="H47" s="49"/>
      <c r="I47" s="49">
        <f t="shared" si="0"/>
        <v>0</v>
      </c>
      <c r="J47" s="50">
        <f t="shared" si="1"/>
        <v>0</v>
      </c>
      <c r="K47" s="48"/>
      <c r="L47" s="48">
        <f t="shared" si="4"/>
        <v>0</v>
      </c>
      <c r="M47" s="51">
        <f t="shared" si="5"/>
        <v>0</v>
      </c>
      <c r="N47" s="49">
        <f t="shared" si="7"/>
        <v>0</v>
      </c>
      <c r="O47" s="49">
        <f t="shared" si="7"/>
        <v>0</v>
      </c>
      <c r="P47" s="50">
        <f t="shared" si="6"/>
        <v>0</v>
      </c>
      <c r="R47" s="15"/>
    </row>
    <row r="48" spans="2:18" s="16" customFormat="1" ht="12.75">
      <c r="B48" s="103" t="s">
        <v>78</v>
      </c>
      <c r="C48" s="91" t="s">
        <v>143</v>
      </c>
      <c r="D48" s="92" t="s">
        <v>131</v>
      </c>
      <c r="E48" s="120">
        <v>17.4034512</v>
      </c>
      <c r="F48" s="105">
        <v>1727.65</v>
      </c>
      <c r="G48" s="31">
        <f t="shared" si="3"/>
        <v>30067.07246568</v>
      </c>
      <c r="H48" s="49"/>
      <c r="I48" s="49">
        <f t="shared" si="0"/>
        <v>0</v>
      </c>
      <c r="J48" s="50">
        <f t="shared" si="1"/>
        <v>0</v>
      </c>
      <c r="K48" s="48"/>
      <c r="L48" s="48">
        <f t="shared" si="4"/>
        <v>0</v>
      </c>
      <c r="M48" s="51">
        <f t="shared" si="5"/>
        <v>0</v>
      </c>
      <c r="N48" s="49">
        <f t="shared" si="7"/>
        <v>0</v>
      </c>
      <c r="O48" s="49">
        <f t="shared" si="7"/>
        <v>0</v>
      </c>
      <c r="P48" s="50">
        <f t="shared" si="6"/>
        <v>0</v>
      </c>
      <c r="R48" s="15"/>
    </row>
    <row r="49" spans="2:18" s="16" customFormat="1" ht="12.75">
      <c r="B49" s="103" t="s">
        <v>144</v>
      </c>
      <c r="C49" s="91" t="s">
        <v>145</v>
      </c>
      <c r="D49" s="92" t="s">
        <v>131</v>
      </c>
      <c r="E49" s="120">
        <v>50.760065999999995</v>
      </c>
      <c r="F49" s="105">
        <v>894.75</v>
      </c>
      <c r="G49" s="31">
        <f t="shared" si="3"/>
        <v>45417.569053499996</v>
      </c>
      <c r="H49" s="49"/>
      <c r="I49" s="49">
        <f t="shared" si="0"/>
        <v>0</v>
      </c>
      <c r="J49" s="50">
        <f t="shared" si="1"/>
        <v>0</v>
      </c>
      <c r="K49" s="48"/>
      <c r="L49" s="48">
        <f t="shared" si="4"/>
        <v>0</v>
      </c>
      <c r="M49" s="51">
        <f t="shared" si="5"/>
        <v>0</v>
      </c>
      <c r="N49" s="49">
        <f t="shared" si="7"/>
        <v>0</v>
      </c>
      <c r="O49" s="49">
        <f t="shared" si="7"/>
        <v>0</v>
      </c>
      <c r="P49" s="50">
        <f t="shared" si="6"/>
        <v>0</v>
      </c>
      <c r="R49" s="15"/>
    </row>
    <row r="50" spans="2:18" s="16" customFormat="1" ht="12.75">
      <c r="B50" s="103" t="s">
        <v>146</v>
      </c>
      <c r="C50" s="91" t="s">
        <v>147</v>
      </c>
      <c r="D50" s="92" t="s">
        <v>17</v>
      </c>
      <c r="E50" s="121">
        <v>0.15</v>
      </c>
      <c r="F50" s="105">
        <v>75484.63</v>
      </c>
      <c r="G50" s="31">
        <f t="shared" si="3"/>
        <v>11322.6945</v>
      </c>
      <c r="H50" s="49"/>
      <c r="I50" s="49">
        <f t="shared" si="0"/>
        <v>0</v>
      </c>
      <c r="J50" s="50">
        <f t="shared" si="1"/>
        <v>0</v>
      </c>
      <c r="K50" s="48"/>
      <c r="L50" s="48">
        <f t="shared" si="4"/>
        <v>0</v>
      </c>
      <c r="M50" s="51">
        <f t="shared" si="5"/>
        <v>0</v>
      </c>
      <c r="N50" s="49">
        <f t="shared" si="7"/>
        <v>0</v>
      </c>
      <c r="O50" s="49">
        <f t="shared" si="7"/>
        <v>0</v>
      </c>
      <c r="P50" s="50">
        <f t="shared" si="6"/>
        <v>0</v>
      </c>
      <c r="R50" s="15"/>
    </row>
    <row r="51" spans="2:18" s="16" customFormat="1" ht="12.75">
      <c r="B51" s="103" t="s">
        <v>148</v>
      </c>
      <c r="C51" s="91" t="s">
        <v>149</v>
      </c>
      <c r="D51" s="92" t="s">
        <v>131</v>
      </c>
      <c r="E51" s="120">
        <v>17.4034512</v>
      </c>
      <c r="F51" s="105">
        <v>192.9815</v>
      </c>
      <c r="G51" s="31">
        <f t="shared" si="3"/>
        <v>3358.5441177528</v>
      </c>
      <c r="H51" s="49"/>
      <c r="I51" s="49">
        <f t="shared" si="0"/>
        <v>0</v>
      </c>
      <c r="J51" s="50">
        <f t="shared" si="1"/>
        <v>0</v>
      </c>
      <c r="K51" s="48"/>
      <c r="L51" s="48">
        <f t="shared" si="4"/>
        <v>0</v>
      </c>
      <c r="M51" s="51">
        <f t="shared" si="5"/>
        <v>0</v>
      </c>
      <c r="N51" s="49">
        <f t="shared" si="7"/>
        <v>0</v>
      </c>
      <c r="O51" s="49">
        <f t="shared" si="7"/>
        <v>0</v>
      </c>
      <c r="P51" s="50">
        <f t="shared" si="6"/>
        <v>0</v>
      </c>
      <c r="R51" s="15"/>
    </row>
    <row r="52" spans="2:18" s="16" customFormat="1" ht="12.75">
      <c r="B52" s="103" t="s">
        <v>150</v>
      </c>
      <c r="C52" s="91" t="s">
        <v>151</v>
      </c>
      <c r="D52" s="92" t="s">
        <v>131</v>
      </c>
      <c r="E52" s="120">
        <v>50.760065999999995</v>
      </c>
      <c r="F52" s="105">
        <v>192.9815</v>
      </c>
      <c r="G52" s="31">
        <f t="shared" si="3"/>
        <v>9795.753676778999</v>
      </c>
      <c r="H52" s="49"/>
      <c r="I52" s="49">
        <f t="shared" si="0"/>
        <v>0</v>
      </c>
      <c r="J52" s="50">
        <f t="shared" si="1"/>
        <v>0</v>
      </c>
      <c r="K52" s="48"/>
      <c r="L52" s="48">
        <f t="shared" si="4"/>
        <v>0</v>
      </c>
      <c r="M52" s="51">
        <f t="shared" si="5"/>
        <v>0</v>
      </c>
      <c r="N52" s="49">
        <f t="shared" si="7"/>
        <v>0</v>
      </c>
      <c r="O52" s="49">
        <f t="shared" si="7"/>
        <v>0</v>
      </c>
      <c r="P52" s="50">
        <f t="shared" si="6"/>
        <v>0</v>
      </c>
      <c r="R52" s="15"/>
    </row>
    <row r="53" spans="2:18" s="16" customFormat="1" ht="12.75">
      <c r="B53" s="104">
        <v>4</v>
      </c>
      <c r="C53" s="93" t="s">
        <v>315</v>
      </c>
      <c r="D53" s="94"/>
      <c r="E53" s="108"/>
      <c r="F53" s="106"/>
      <c r="G53" s="31">
        <f t="shared" si="3"/>
        <v>0</v>
      </c>
      <c r="H53" s="49"/>
      <c r="I53" s="49">
        <f t="shared" si="0"/>
        <v>0</v>
      </c>
      <c r="J53" s="50">
        <f t="shared" si="1"/>
        <v>0</v>
      </c>
      <c r="K53" s="48"/>
      <c r="L53" s="48">
        <f t="shared" si="4"/>
        <v>0</v>
      </c>
      <c r="M53" s="51">
        <f t="shared" si="5"/>
        <v>0</v>
      </c>
      <c r="N53" s="49">
        <f t="shared" si="7"/>
        <v>0</v>
      </c>
      <c r="O53" s="49">
        <f t="shared" si="7"/>
        <v>0</v>
      </c>
      <c r="P53" s="50">
        <f t="shared" si="6"/>
        <v>0</v>
      </c>
      <c r="R53" s="15"/>
    </row>
    <row r="54" spans="2:18" s="16" customFormat="1" ht="12.75">
      <c r="B54" s="101" t="s">
        <v>25</v>
      </c>
      <c r="C54" s="95" t="s">
        <v>152</v>
      </c>
      <c r="D54" s="94" t="s">
        <v>21</v>
      </c>
      <c r="E54" s="108">
        <v>96.19880454136249</v>
      </c>
      <c r="F54" s="86">
        <v>11</v>
      </c>
      <c r="G54" s="31">
        <f t="shared" si="3"/>
        <v>1058.1868499549873</v>
      </c>
      <c r="H54" s="49"/>
      <c r="I54" s="49">
        <f t="shared" si="0"/>
        <v>0</v>
      </c>
      <c r="J54" s="50">
        <f t="shared" si="1"/>
        <v>0</v>
      </c>
      <c r="K54" s="48"/>
      <c r="L54" s="48">
        <f t="shared" si="4"/>
        <v>0</v>
      </c>
      <c r="M54" s="51">
        <f t="shared" si="5"/>
        <v>0</v>
      </c>
      <c r="N54" s="49">
        <f t="shared" si="7"/>
        <v>0</v>
      </c>
      <c r="O54" s="49">
        <f t="shared" si="7"/>
        <v>0</v>
      </c>
      <c r="P54" s="50">
        <f t="shared" si="6"/>
        <v>0</v>
      </c>
      <c r="R54" s="15"/>
    </row>
    <row r="55" spans="2:18" s="16" customFormat="1" ht="25.5">
      <c r="B55" s="101" t="s">
        <v>39</v>
      </c>
      <c r="C55" s="95" t="s">
        <v>153</v>
      </c>
      <c r="D55" s="94" t="s">
        <v>21</v>
      </c>
      <c r="E55" s="108">
        <v>107.99360000000001</v>
      </c>
      <c r="F55" s="86">
        <v>24</v>
      </c>
      <c r="G55" s="31">
        <f t="shared" si="3"/>
        <v>2591.8464000000004</v>
      </c>
      <c r="H55" s="49"/>
      <c r="I55" s="49">
        <f t="shared" si="0"/>
        <v>0</v>
      </c>
      <c r="J55" s="50">
        <f t="shared" si="1"/>
        <v>0</v>
      </c>
      <c r="K55" s="48"/>
      <c r="L55" s="48">
        <f t="shared" si="4"/>
        <v>0</v>
      </c>
      <c r="M55" s="51">
        <f t="shared" si="5"/>
        <v>0</v>
      </c>
      <c r="N55" s="49">
        <f t="shared" si="7"/>
        <v>0</v>
      </c>
      <c r="O55" s="49">
        <f t="shared" si="7"/>
        <v>0</v>
      </c>
      <c r="P55" s="50">
        <f t="shared" si="6"/>
        <v>0</v>
      </c>
      <c r="R55" s="15"/>
    </row>
    <row r="56" spans="2:18" s="16" customFormat="1" ht="12.75">
      <c r="B56" s="101" t="s">
        <v>40</v>
      </c>
      <c r="C56" s="95" t="s">
        <v>121</v>
      </c>
      <c r="D56" s="94" t="s">
        <v>131</v>
      </c>
      <c r="E56" s="108">
        <v>69.62021467968381</v>
      </c>
      <c r="F56" s="86">
        <v>1.777305</v>
      </c>
      <c r="G56" s="31">
        <f t="shared" si="3"/>
        <v>123.73635565127543</v>
      </c>
      <c r="H56" s="49"/>
      <c r="I56" s="49">
        <f t="shared" si="0"/>
        <v>0</v>
      </c>
      <c r="J56" s="50">
        <f t="shared" si="1"/>
        <v>0</v>
      </c>
      <c r="K56" s="48"/>
      <c r="L56" s="48">
        <f t="shared" si="4"/>
        <v>0</v>
      </c>
      <c r="M56" s="51">
        <f t="shared" si="5"/>
        <v>0</v>
      </c>
      <c r="N56" s="49">
        <f t="shared" si="7"/>
        <v>0</v>
      </c>
      <c r="O56" s="49">
        <f t="shared" si="7"/>
        <v>0</v>
      </c>
      <c r="P56" s="50">
        <f t="shared" si="6"/>
        <v>0</v>
      </c>
      <c r="R56" s="15"/>
    </row>
    <row r="57" spans="2:18" s="16" customFormat="1" ht="14.25" customHeight="1">
      <c r="B57" s="101" t="s">
        <v>41</v>
      </c>
      <c r="C57" s="95" t="s">
        <v>154</v>
      </c>
      <c r="D57" s="94" t="s">
        <v>21</v>
      </c>
      <c r="E57" s="108">
        <v>535.3408</v>
      </c>
      <c r="F57" s="86">
        <v>11</v>
      </c>
      <c r="G57" s="31">
        <f t="shared" si="3"/>
        <v>5888.748799999999</v>
      </c>
      <c r="H57" s="49"/>
      <c r="I57" s="49">
        <f t="shared" si="0"/>
        <v>0</v>
      </c>
      <c r="J57" s="50">
        <f t="shared" si="1"/>
        <v>0</v>
      </c>
      <c r="K57" s="48"/>
      <c r="L57" s="48">
        <f t="shared" si="4"/>
        <v>0</v>
      </c>
      <c r="M57" s="51">
        <f t="shared" si="5"/>
        <v>0</v>
      </c>
      <c r="N57" s="49">
        <f t="shared" si="7"/>
        <v>0</v>
      </c>
      <c r="O57" s="49">
        <f t="shared" si="7"/>
        <v>0</v>
      </c>
      <c r="P57" s="50">
        <f t="shared" si="6"/>
        <v>0</v>
      </c>
      <c r="R57" s="15"/>
    </row>
    <row r="58" spans="2:18" s="16" customFormat="1" ht="24.75" customHeight="1">
      <c r="B58" s="101" t="s">
        <v>42</v>
      </c>
      <c r="C58" s="95" t="s">
        <v>155</v>
      </c>
      <c r="D58" s="94" t="s">
        <v>21</v>
      </c>
      <c r="E58" s="108">
        <v>386.8784</v>
      </c>
      <c r="F58" s="86">
        <v>24</v>
      </c>
      <c r="G58" s="31">
        <f t="shared" si="3"/>
        <v>9285.0816</v>
      </c>
      <c r="H58" s="49"/>
      <c r="I58" s="49">
        <f t="shared" si="0"/>
        <v>0</v>
      </c>
      <c r="J58" s="50">
        <f t="shared" si="1"/>
        <v>0</v>
      </c>
      <c r="K58" s="48"/>
      <c r="L58" s="48">
        <f t="shared" si="4"/>
        <v>0</v>
      </c>
      <c r="M58" s="51">
        <f t="shared" si="5"/>
        <v>0</v>
      </c>
      <c r="N58" s="49">
        <f t="shared" si="7"/>
        <v>0</v>
      </c>
      <c r="O58" s="49">
        <f t="shared" si="7"/>
        <v>0</v>
      </c>
      <c r="P58" s="50">
        <f t="shared" si="6"/>
        <v>0</v>
      </c>
      <c r="R58" s="15"/>
    </row>
    <row r="59" spans="2:18" s="16" customFormat="1" ht="12.75">
      <c r="B59" s="101" t="s">
        <v>43</v>
      </c>
      <c r="C59" s="95" t="s">
        <v>156</v>
      </c>
      <c r="D59" s="94" t="s">
        <v>131</v>
      </c>
      <c r="E59" s="108">
        <v>299.38699999999994</v>
      </c>
      <c r="F59" s="86">
        <v>2.47058</v>
      </c>
      <c r="G59" s="31">
        <f t="shared" si="3"/>
        <v>739.6595344599998</v>
      </c>
      <c r="H59" s="49"/>
      <c r="I59" s="49">
        <f t="shared" si="0"/>
        <v>0</v>
      </c>
      <c r="J59" s="50">
        <f t="shared" si="1"/>
        <v>0</v>
      </c>
      <c r="K59" s="48"/>
      <c r="L59" s="48">
        <f t="shared" si="4"/>
        <v>0</v>
      </c>
      <c r="M59" s="51">
        <f t="shared" si="5"/>
        <v>0</v>
      </c>
      <c r="N59" s="49">
        <f t="shared" si="7"/>
        <v>0</v>
      </c>
      <c r="O59" s="49">
        <f t="shared" si="7"/>
        <v>0</v>
      </c>
      <c r="P59" s="50">
        <f t="shared" si="6"/>
        <v>0</v>
      </c>
      <c r="R59" s="15"/>
    </row>
    <row r="60" spans="2:18" s="16" customFormat="1" ht="25.5">
      <c r="B60" s="101" t="s">
        <v>79</v>
      </c>
      <c r="C60" s="95" t="s">
        <v>157</v>
      </c>
      <c r="D60" s="94" t="s">
        <v>131</v>
      </c>
      <c r="E60" s="108">
        <v>5.188679720316288</v>
      </c>
      <c r="F60" s="86">
        <v>7.36132</v>
      </c>
      <c r="G60" s="31">
        <f t="shared" si="3"/>
        <v>38.1955317987587</v>
      </c>
      <c r="H60" s="49"/>
      <c r="I60" s="49">
        <f t="shared" si="0"/>
        <v>0</v>
      </c>
      <c r="J60" s="50">
        <f t="shared" si="1"/>
        <v>0</v>
      </c>
      <c r="K60" s="48"/>
      <c r="L60" s="48">
        <f t="shared" si="4"/>
        <v>0</v>
      </c>
      <c r="M60" s="51">
        <f t="shared" si="5"/>
        <v>0</v>
      </c>
      <c r="N60" s="49">
        <f t="shared" si="7"/>
        <v>0</v>
      </c>
      <c r="O60" s="49">
        <f t="shared" si="7"/>
        <v>0</v>
      </c>
      <c r="P60" s="50">
        <f t="shared" si="6"/>
        <v>0</v>
      </c>
      <c r="R60" s="15"/>
    </row>
    <row r="61" spans="2:18" s="16" customFormat="1" ht="25.5">
      <c r="B61" s="101" t="s">
        <v>80</v>
      </c>
      <c r="C61" s="95" t="s">
        <v>158</v>
      </c>
      <c r="D61" s="94" t="s">
        <v>51</v>
      </c>
      <c r="E61" s="108">
        <v>65</v>
      </c>
      <c r="F61" s="86">
        <v>350</v>
      </c>
      <c r="G61" s="31">
        <f t="shared" si="3"/>
        <v>22750</v>
      </c>
      <c r="H61" s="49"/>
      <c r="I61" s="49">
        <f t="shared" si="0"/>
        <v>0</v>
      </c>
      <c r="J61" s="50">
        <f t="shared" si="1"/>
        <v>0</v>
      </c>
      <c r="K61" s="48"/>
      <c r="L61" s="48">
        <f t="shared" si="4"/>
        <v>0</v>
      </c>
      <c r="M61" s="51">
        <f t="shared" si="5"/>
        <v>0</v>
      </c>
      <c r="N61" s="49">
        <f t="shared" si="7"/>
        <v>0</v>
      </c>
      <c r="O61" s="49">
        <f t="shared" si="7"/>
        <v>0</v>
      </c>
      <c r="P61" s="50">
        <f t="shared" si="6"/>
        <v>0</v>
      </c>
      <c r="R61" s="15"/>
    </row>
    <row r="62" spans="2:18" s="16" customFormat="1" ht="38.25">
      <c r="B62" s="101" t="s">
        <v>159</v>
      </c>
      <c r="C62" s="95" t="s">
        <v>160</v>
      </c>
      <c r="D62" s="94" t="s">
        <v>51</v>
      </c>
      <c r="E62" s="108">
        <v>6</v>
      </c>
      <c r="F62" s="86">
        <v>325</v>
      </c>
      <c r="G62" s="31">
        <f t="shared" si="3"/>
        <v>1950</v>
      </c>
      <c r="H62" s="49"/>
      <c r="I62" s="49">
        <f t="shared" si="0"/>
        <v>0</v>
      </c>
      <c r="J62" s="50">
        <f t="shared" si="1"/>
        <v>0</v>
      </c>
      <c r="K62" s="48"/>
      <c r="L62" s="48">
        <f t="shared" si="4"/>
        <v>0</v>
      </c>
      <c r="M62" s="51">
        <f t="shared" si="5"/>
        <v>0</v>
      </c>
      <c r="N62" s="49">
        <f t="shared" si="7"/>
        <v>0</v>
      </c>
      <c r="O62" s="49">
        <f t="shared" si="7"/>
        <v>0</v>
      </c>
      <c r="P62" s="50">
        <f t="shared" si="6"/>
        <v>0</v>
      </c>
      <c r="R62" s="15"/>
    </row>
    <row r="63" spans="2:18" s="16" customFormat="1" ht="25.5">
      <c r="B63" s="101" t="s">
        <v>161</v>
      </c>
      <c r="C63" s="95" t="s">
        <v>162</v>
      </c>
      <c r="D63" s="94" t="s">
        <v>51</v>
      </c>
      <c r="E63" s="108">
        <v>22</v>
      </c>
      <c r="F63" s="86">
        <v>1500</v>
      </c>
      <c r="G63" s="31">
        <f t="shared" si="3"/>
        <v>33000</v>
      </c>
      <c r="H63" s="49"/>
      <c r="I63" s="49">
        <f t="shared" si="0"/>
        <v>0</v>
      </c>
      <c r="J63" s="50">
        <f t="shared" si="1"/>
        <v>0</v>
      </c>
      <c r="K63" s="48"/>
      <c r="L63" s="48">
        <f t="shared" si="4"/>
        <v>0</v>
      </c>
      <c r="M63" s="51">
        <f t="shared" si="5"/>
        <v>0</v>
      </c>
      <c r="N63" s="49">
        <f t="shared" si="7"/>
        <v>0</v>
      </c>
      <c r="O63" s="49">
        <f t="shared" si="7"/>
        <v>0</v>
      </c>
      <c r="P63" s="50">
        <f t="shared" si="6"/>
        <v>0</v>
      </c>
      <c r="R63" s="15"/>
    </row>
    <row r="64" spans="2:18" s="16" customFormat="1" ht="12.75">
      <c r="B64" s="101" t="s">
        <v>163</v>
      </c>
      <c r="C64" s="95" t="s">
        <v>164</v>
      </c>
      <c r="D64" s="94" t="s">
        <v>51</v>
      </c>
      <c r="E64" s="108">
        <v>71</v>
      </c>
      <c r="F64" s="86">
        <v>200</v>
      </c>
      <c r="G64" s="31">
        <f t="shared" si="3"/>
        <v>14200</v>
      </c>
      <c r="H64" s="49"/>
      <c r="I64" s="49">
        <f t="shared" si="0"/>
        <v>0</v>
      </c>
      <c r="J64" s="50">
        <f t="shared" si="1"/>
        <v>0</v>
      </c>
      <c r="K64" s="48"/>
      <c r="L64" s="48">
        <f t="shared" si="4"/>
        <v>0</v>
      </c>
      <c r="M64" s="51">
        <f t="shared" si="5"/>
        <v>0</v>
      </c>
      <c r="N64" s="49">
        <f t="shared" si="7"/>
        <v>0</v>
      </c>
      <c r="O64" s="49">
        <f t="shared" si="7"/>
        <v>0</v>
      </c>
      <c r="P64" s="50">
        <f t="shared" si="6"/>
        <v>0</v>
      </c>
      <c r="R64" s="15"/>
    </row>
    <row r="65" spans="2:18" s="16" customFormat="1" ht="13.5" customHeight="1">
      <c r="B65" s="101" t="s">
        <v>165</v>
      </c>
      <c r="C65" s="95" t="s">
        <v>166</v>
      </c>
      <c r="D65" s="94" t="s">
        <v>51</v>
      </c>
      <c r="E65" s="108">
        <v>22</v>
      </c>
      <c r="F65" s="86">
        <v>850</v>
      </c>
      <c r="G65" s="31">
        <f t="shared" si="3"/>
        <v>18700</v>
      </c>
      <c r="H65" s="49"/>
      <c r="I65" s="49">
        <f t="shared" si="0"/>
        <v>0</v>
      </c>
      <c r="J65" s="50">
        <f t="shared" si="1"/>
        <v>0</v>
      </c>
      <c r="K65" s="48"/>
      <c r="L65" s="48">
        <f t="shared" si="4"/>
        <v>0</v>
      </c>
      <c r="M65" s="51">
        <f t="shared" si="5"/>
        <v>0</v>
      </c>
      <c r="N65" s="49">
        <f t="shared" si="7"/>
        <v>0</v>
      </c>
      <c r="O65" s="49">
        <f t="shared" si="7"/>
        <v>0</v>
      </c>
      <c r="P65" s="50">
        <f t="shared" si="6"/>
        <v>0</v>
      </c>
      <c r="R65" s="15"/>
    </row>
    <row r="66" spans="2:18" s="16" customFormat="1" ht="12.75">
      <c r="B66" s="101" t="s">
        <v>167</v>
      </c>
      <c r="C66" s="95" t="s">
        <v>168</v>
      </c>
      <c r="D66" s="94" t="s">
        <v>306</v>
      </c>
      <c r="E66" s="108">
        <v>7</v>
      </c>
      <c r="F66" s="86">
        <v>1600</v>
      </c>
      <c r="G66" s="31">
        <f t="shared" si="3"/>
        <v>11200</v>
      </c>
      <c r="H66" s="49"/>
      <c r="I66" s="49">
        <f t="shared" si="0"/>
        <v>0</v>
      </c>
      <c r="J66" s="50">
        <f t="shared" si="1"/>
        <v>0</v>
      </c>
      <c r="K66" s="48"/>
      <c r="L66" s="48">
        <f t="shared" si="4"/>
        <v>0</v>
      </c>
      <c r="M66" s="51">
        <f t="shared" si="5"/>
        <v>0</v>
      </c>
      <c r="N66" s="49">
        <f t="shared" si="7"/>
        <v>0</v>
      </c>
      <c r="O66" s="49">
        <f t="shared" si="7"/>
        <v>0</v>
      </c>
      <c r="P66" s="50">
        <f t="shared" si="6"/>
        <v>0</v>
      </c>
      <c r="R66" s="15"/>
    </row>
    <row r="67" spans="2:18" s="16" customFormat="1" ht="12.75">
      <c r="B67" s="101" t="s">
        <v>169</v>
      </c>
      <c r="C67" s="95" t="s">
        <v>170</v>
      </c>
      <c r="D67" s="94" t="s">
        <v>306</v>
      </c>
      <c r="E67" s="108">
        <v>2</v>
      </c>
      <c r="F67" s="86">
        <v>5000</v>
      </c>
      <c r="G67" s="31">
        <f t="shared" si="3"/>
        <v>10000</v>
      </c>
      <c r="H67" s="49"/>
      <c r="I67" s="49">
        <f t="shared" si="0"/>
        <v>0</v>
      </c>
      <c r="J67" s="50">
        <f t="shared" si="1"/>
        <v>0</v>
      </c>
      <c r="K67" s="48"/>
      <c r="L67" s="48">
        <f t="shared" si="4"/>
        <v>0</v>
      </c>
      <c r="M67" s="51">
        <f t="shared" si="5"/>
        <v>0</v>
      </c>
      <c r="N67" s="49">
        <f t="shared" si="7"/>
        <v>0</v>
      </c>
      <c r="O67" s="49">
        <f t="shared" si="7"/>
        <v>0</v>
      </c>
      <c r="P67" s="50">
        <f t="shared" si="6"/>
        <v>0</v>
      </c>
      <c r="R67" s="15"/>
    </row>
    <row r="68" spans="2:18" s="16" customFormat="1" ht="12.75">
      <c r="B68" s="101" t="s">
        <v>171</v>
      </c>
      <c r="C68" s="95" t="s">
        <v>172</v>
      </c>
      <c r="D68" s="94" t="s">
        <v>306</v>
      </c>
      <c r="E68" s="108">
        <v>5</v>
      </c>
      <c r="F68" s="86">
        <v>2200</v>
      </c>
      <c r="G68" s="31">
        <f t="shared" si="3"/>
        <v>11000</v>
      </c>
      <c r="H68" s="49"/>
      <c r="I68" s="49">
        <f t="shared" si="0"/>
        <v>0</v>
      </c>
      <c r="J68" s="50">
        <f t="shared" si="1"/>
        <v>0</v>
      </c>
      <c r="K68" s="48"/>
      <c r="L68" s="48">
        <f t="shared" si="4"/>
        <v>0</v>
      </c>
      <c r="M68" s="51">
        <f t="shared" si="5"/>
        <v>0</v>
      </c>
      <c r="N68" s="49">
        <f t="shared" si="7"/>
        <v>0</v>
      </c>
      <c r="O68" s="49">
        <f t="shared" si="7"/>
        <v>0</v>
      </c>
      <c r="P68" s="50">
        <f t="shared" si="6"/>
        <v>0</v>
      </c>
      <c r="R68" s="15"/>
    </row>
    <row r="69" spans="2:18" s="16" customFormat="1" ht="25.5">
      <c r="B69" s="101" t="s">
        <v>173</v>
      </c>
      <c r="C69" s="95" t="s">
        <v>174</v>
      </c>
      <c r="D69" s="94" t="s">
        <v>306</v>
      </c>
      <c r="E69" s="122">
        <v>11</v>
      </c>
      <c r="F69" s="86">
        <v>500</v>
      </c>
      <c r="G69" s="31">
        <f t="shared" si="3"/>
        <v>5500</v>
      </c>
      <c r="H69" s="49"/>
      <c r="I69" s="49">
        <f t="shared" si="0"/>
        <v>0</v>
      </c>
      <c r="J69" s="50">
        <f t="shared" si="1"/>
        <v>0</v>
      </c>
      <c r="K69" s="48"/>
      <c r="L69" s="48">
        <f t="shared" si="4"/>
        <v>0</v>
      </c>
      <c r="M69" s="51">
        <f t="shared" si="5"/>
        <v>0</v>
      </c>
      <c r="N69" s="49">
        <f t="shared" si="7"/>
        <v>0</v>
      </c>
      <c r="O69" s="49">
        <f t="shared" si="7"/>
        <v>0</v>
      </c>
      <c r="P69" s="50">
        <f t="shared" si="6"/>
        <v>0</v>
      </c>
      <c r="R69" s="15"/>
    </row>
    <row r="70" spans="2:18" s="16" customFormat="1" ht="25.5">
      <c r="B70" s="101" t="s">
        <v>175</v>
      </c>
      <c r="C70" s="95" t="s">
        <v>176</v>
      </c>
      <c r="D70" s="94" t="s">
        <v>306</v>
      </c>
      <c r="E70" s="122">
        <v>6</v>
      </c>
      <c r="F70" s="86">
        <v>1500</v>
      </c>
      <c r="G70" s="31">
        <f t="shared" si="3"/>
        <v>9000</v>
      </c>
      <c r="H70" s="49"/>
      <c r="I70" s="49">
        <f t="shared" si="0"/>
        <v>0</v>
      </c>
      <c r="J70" s="50">
        <f t="shared" si="1"/>
        <v>0</v>
      </c>
      <c r="K70" s="48"/>
      <c r="L70" s="48">
        <f t="shared" si="4"/>
        <v>0</v>
      </c>
      <c r="M70" s="51">
        <f t="shared" si="5"/>
        <v>0</v>
      </c>
      <c r="N70" s="49">
        <f t="shared" si="7"/>
        <v>0</v>
      </c>
      <c r="O70" s="49">
        <f t="shared" si="7"/>
        <v>0</v>
      </c>
      <c r="P70" s="50">
        <f t="shared" si="6"/>
        <v>0</v>
      </c>
      <c r="R70" s="15"/>
    </row>
    <row r="71" spans="2:18" s="16" customFormat="1" ht="25.5">
      <c r="B71" s="101" t="s">
        <v>177</v>
      </c>
      <c r="C71" s="95" t="s">
        <v>178</v>
      </c>
      <c r="D71" s="94" t="s">
        <v>306</v>
      </c>
      <c r="E71" s="122">
        <v>1</v>
      </c>
      <c r="F71" s="86">
        <v>4000</v>
      </c>
      <c r="G71" s="31">
        <f t="shared" si="3"/>
        <v>4000</v>
      </c>
      <c r="H71" s="49"/>
      <c r="I71" s="49">
        <f t="shared" si="0"/>
        <v>0</v>
      </c>
      <c r="J71" s="50">
        <f t="shared" si="1"/>
        <v>0</v>
      </c>
      <c r="K71" s="48"/>
      <c r="L71" s="48">
        <f t="shared" si="4"/>
        <v>0</v>
      </c>
      <c r="M71" s="51">
        <f t="shared" si="5"/>
        <v>0</v>
      </c>
      <c r="N71" s="49">
        <f t="shared" si="7"/>
        <v>0</v>
      </c>
      <c r="O71" s="49">
        <f t="shared" si="7"/>
        <v>0</v>
      </c>
      <c r="P71" s="50">
        <f t="shared" si="6"/>
        <v>0</v>
      </c>
      <c r="R71" s="15"/>
    </row>
    <row r="72" spans="2:18" s="16" customFormat="1" ht="12.75">
      <c r="B72" s="101" t="s">
        <v>179</v>
      </c>
      <c r="C72" s="95" t="s">
        <v>180</v>
      </c>
      <c r="D72" s="94" t="s">
        <v>51</v>
      </c>
      <c r="E72" s="122">
        <v>26</v>
      </c>
      <c r="F72" s="86">
        <v>75</v>
      </c>
      <c r="G72" s="31">
        <f t="shared" si="3"/>
        <v>1950</v>
      </c>
      <c r="H72" s="49"/>
      <c r="I72" s="49">
        <f t="shared" si="0"/>
        <v>0</v>
      </c>
      <c r="J72" s="50">
        <f t="shared" si="1"/>
        <v>0</v>
      </c>
      <c r="K72" s="48"/>
      <c r="L72" s="48">
        <f t="shared" si="4"/>
        <v>0</v>
      </c>
      <c r="M72" s="51">
        <f t="shared" si="5"/>
        <v>0</v>
      </c>
      <c r="N72" s="49">
        <f t="shared" si="7"/>
        <v>0</v>
      </c>
      <c r="O72" s="49">
        <f t="shared" si="7"/>
        <v>0</v>
      </c>
      <c r="P72" s="50">
        <f t="shared" si="6"/>
        <v>0</v>
      </c>
      <c r="R72" s="15"/>
    </row>
    <row r="73" spans="2:18" s="16" customFormat="1" ht="25.5">
      <c r="B73" s="101" t="s">
        <v>181</v>
      </c>
      <c r="C73" s="95" t="s">
        <v>182</v>
      </c>
      <c r="D73" s="94" t="s">
        <v>131</v>
      </c>
      <c r="E73" s="108">
        <v>60.58</v>
      </c>
      <c r="F73" s="86">
        <v>7.33</v>
      </c>
      <c r="G73" s="31">
        <f t="shared" si="3"/>
        <v>444.0514</v>
      </c>
      <c r="H73" s="49"/>
      <c r="I73" s="49">
        <f t="shared" si="0"/>
        <v>0</v>
      </c>
      <c r="J73" s="50">
        <f t="shared" si="1"/>
        <v>0</v>
      </c>
      <c r="K73" s="48"/>
      <c r="L73" s="48">
        <f t="shared" si="4"/>
        <v>0</v>
      </c>
      <c r="M73" s="51">
        <f t="shared" si="5"/>
        <v>0</v>
      </c>
      <c r="N73" s="49">
        <f t="shared" si="7"/>
        <v>0</v>
      </c>
      <c r="O73" s="49">
        <f t="shared" si="7"/>
        <v>0</v>
      </c>
      <c r="P73" s="50">
        <f t="shared" si="6"/>
        <v>0</v>
      </c>
      <c r="R73" s="15"/>
    </row>
    <row r="74" spans="2:18" s="16" customFormat="1" ht="12.75">
      <c r="B74" s="101" t="s">
        <v>183</v>
      </c>
      <c r="C74" s="95" t="s">
        <v>184</v>
      </c>
      <c r="D74" s="94" t="s">
        <v>306</v>
      </c>
      <c r="E74" s="108">
        <v>11</v>
      </c>
      <c r="F74" s="86">
        <v>65</v>
      </c>
      <c r="G74" s="31">
        <f t="shared" si="3"/>
        <v>715</v>
      </c>
      <c r="H74" s="49"/>
      <c r="I74" s="49">
        <f t="shared" si="0"/>
        <v>0</v>
      </c>
      <c r="J74" s="50">
        <f t="shared" si="1"/>
        <v>0</v>
      </c>
      <c r="K74" s="48"/>
      <c r="L74" s="48">
        <f t="shared" si="4"/>
        <v>0</v>
      </c>
      <c r="M74" s="51">
        <f t="shared" si="5"/>
        <v>0</v>
      </c>
      <c r="N74" s="49">
        <f t="shared" si="7"/>
        <v>0</v>
      </c>
      <c r="O74" s="49">
        <f t="shared" si="7"/>
        <v>0</v>
      </c>
      <c r="P74" s="50">
        <f t="shared" si="6"/>
        <v>0</v>
      </c>
      <c r="R74" s="15"/>
    </row>
    <row r="75" spans="2:18" s="16" customFormat="1" ht="12.75">
      <c r="B75" s="101" t="s">
        <v>185</v>
      </c>
      <c r="C75" s="95" t="s">
        <v>186</v>
      </c>
      <c r="D75" s="94" t="s">
        <v>306</v>
      </c>
      <c r="E75" s="108">
        <v>2</v>
      </c>
      <c r="F75" s="86">
        <v>70</v>
      </c>
      <c r="G75" s="31">
        <f t="shared" si="3"/>
        <v>140</v>
      </c>
      <c r="H75" s="49"/>
      <c r="I75" s="49">
        <f t="shared" si="0"/>
        <v>0</v>
      </c>
      <c r="J75" s="50">
        <f t="shared" si="1"/>
        <v>0</v>
      </c>
      <c r="K75" s="48"/>
      <c r="L75" s="48">
        <f t="shared" si="4"/>
        <v>0</v>
      </c>
      <c r="M75" s="51">
        <f t="shared" si="5"/>
        <v>0</v>
      </c>
      <c r="N75" s="49">
        <f t="shared" si="7"/>
        <v>0</v>
      </c>
      <c r="O75" s="49">
        <f t="shared" si="7"/>
        <v>0</v>
      </c>
      <c r="P75" s="50">
        <f t="shared" si="6"/>
        <v>0</v>
      </c>
      <c r="R75" s="15"/>
    </row>
    <row r="76" spans="2:18" s="16" customFormat="1" ht="12.75">
      <c r="B76" s="101" t="s">
        <v>187</v>
      </c>
      <c r="C76" s="95" t="s">
        <v>188</v>
      </c>
      <c r="D76" s="94" t="s">
        <v>51</v>
      </c>
      <c r="E76" s="108">
        <v>897</v>
      </c>
      <c r="F76" s="86">
        <v>44</v>
      </c>
      <c r="G76" s="31">
        <f t="shared" si="3"/>
        <v>39468</v>
      </c>
      <c r="H76" s="49"/>
      <c r="I76" s="49">
        <f>H76*F76</f>
        <v>0</v>
      </c>
      <c r="J76" s="50">
        <f>IF(H76&gt;0,I76/(E76*F76),H76)</f>
        <v>0</v>
      </c>
      <c r="K76" s="48"/>
      <c r="L76" s="48">
        <f t="shared" si="4"/>
        <v>0</v>
      </c>
      <c r="M76" s="51">
        <f t="shared" si="5"/>
        <v>0</v>
      </c>
      <c r="N76" s="49">
        <f t="shared" si="7"/>
        <v>0</v>
      </c>
      <c r="O76" s="49">
        <f t="shared" si="7"/>
        <v>0</v>
      </c>
      <c r="P76" s="50">
        <f t="shared" si="6"/>
        <v>0</v>
      </c>
      <c r="R76" s="15"/>
    </row>
    <row r="77" spans="2:18" s="16" customFormat="1" ht="12.75">
      <c r="B77" s="101" t="s">
        <v>189</v>
      </c>
      <c r="C77" s="95" t="s">
        <v>190</v>
      </c>
      <c r="D77" s="94" t="s">
        <v>51</v>
      </c>
      <c r="E77" s="108">
        <v>160</v>
      </c>
      <c r="F77" s="86">
        <v>65</v>
      </c>
      <c r="G77" s="31">
        <f t="shared" si="3"/>
        <v>10400</v>
      </c>
      <c r="H77" s="49"/>
      <c r="I77" s="49">
        <f aca="true" t="shared" si="8" ref="I77:I140">H77*F77</f>
        <v>0</v>
      </c>
      <c r="J77" s="50">
        <f aca="true" t="shared" si="9" ref="J77:J140">IF(H77&gt;0,I77/(E77*F77),H77)</f>
        <v>0</v>
      </c>
      <c r="K77" s="48"/>
      <c r="L77" s="48">
        <f t="shared" si="4"/>
        <v>0</v>
      </c>
      <c r="M77" s="51">
        <f t="shared" si="5"/>
        <v>0</v>
      </c>
      <c r="N77" s="49">
        <f t="shared" si="7"/>
        <v>0</v>
      </c>
      <c r="O77" s="49">
        <f t="shared" si="7"/>
        <v>0</v>
      </c>
      <c r="P77" s="50">
        <f t="shared" si="6"/>
        <v>0</v>
      </c>
      <c r="R77" s="15"/>
    </row>
    <row r="78" spans="2:18" s="16" customFormat="1" ht="25.5">
      <c r="B78" s="101" t="s">
        <v>191</v>
      </c>
      <c r="C78" s="95" t="s">
        <v>192</v>
      </c>
      <c r="D78" s="94" t="s">
        <v>51</v>
      </c>
      <c r="E78" s="108">
        <v>2296</v>
      </c>
      <c r="F78" s="86">
        <v>60</v>
      </c>
      <c r="G78" s="31">
        <f t="shared" si="3"/>
        <v>137760</v>
      </c>
      <c r="H78" s="49"/>
      <c r="I78" s="49">
        <f t="shared" si="8"/>
        <v>0</v>
      </c>
      <c r="J78" s="50">
        <f t="shared" si="9"/>
        <v>0</v>
      </c>
      <c r="K78" s="48"/>
      <c r="L78" s="48">
        <f t="shared" si="4"/>
        <v>0</v>
      </c>
      <c r="M78" s="51">
        <f t="shared" si="5"/>
        <v>0</v>
      </c>
      <c r="N78" s="49">
        <f t="shared" si="7"/>
        <v>0</v>
      </c>
      <c r="O78" s="49">
        <f t="shared" si="7"/>
        <v>0</v>
      </c>
      <c r="P78" s="50">
        <f t="shared" si="6"/>
        <v>0</v>
      </c>
      <c r="R78" s="15"/>
    </row>
    <row r="79" spans="2:18" s="16" customFormat="1" ht="12.75">
      <c r="B79" s="101" t="s">
        <v>193</v>
      </c>
      <c r="C79" s="95" t="s">
        <v>194</v>
      </c>
      <c r="D79" s="94" t="s">
        <v>306</v>
      </c>
      <c r="E79" s="122">
        <v>6</v>
      </c>
      <c r="F79" s="86">
        <v>600</v>
      </c>
      <c r="G79" s="31">
        <f t="shared" si="3"/>
        <v>3600</v>
      </c>
      <c r="H79" s="49"/>
      <c r="I79" s="49">
        <f t="shared" si="8"/>
        <v>0</v>
      </c>
      <c r="J79" s="50">
        <f t="shared" si="9"/>
        <v>0</v>
      </c>
      <c r="K79" s="48"/>
      <c r="L79" s="48">
        <f t="shared" si="4"/>
        <v>0</v>
      </c>
      <c r="M79" s="51">
        <f t="shared" si="5"/>
        <v>0</v>
      </c>
      <c r="N79" s="49">
        <f t="shared" si="7"/>
        <v>0</v>
      </c>
      <c r="O79" s="49">
        <f t="shared" si="7"/>
        <v>0</v>
      </c>
      <c r="P79" s="50">
        <f t="shared" si="6"/>
        <v>0</v>
      </c>
      <c r="R79" s="15"/>
    </row>
    <row r="80" spans="2:18" s="16" customFormat="1" ht="12.75">
      <c r="B80" s="101" t="s">
        <v>195</v>
      </c>
      <c r="C80" s="95" t="s">
        <v>196</v>
      </c>
      <c r="D80" s="94" t="s">
        <v>306</v>
      </c>
      <c r="E80" s="108">
        <v>6</v>
      </c>
      <c r="F80" s="86">
        <v>350</v>
      </c>
      <c r="G80" s="31">
        <f t="shared" si="3"/>
        <v>2100</v>
      </c>
      <c r="H80" s="49"/>
      <c r="I80" s="49">
        <f t="shared" si="8"/>
        <v>0</v>
      </c>
      <c r="J80" s="50">
        <f t="shared" si="9"/>
        <v>0</v>
      </c>
      <c r="K80" s="48"/>
      <c r="L80" s="48">
        <f t="shared" si="4"/>
        <v>0</v>
      </c>
      <c r="M80" s="51">
        <f t="shared" si="5"/>
        <v>0</v>
      </c>
      <c r="N80" s="49">
        <f t="shared" si="7"/>
        <v>0</v>
      </c>
      <c r="O80" s="49">
        <f t="shared" si="7"/>
        <v>0</v>
      </c>
      <c r="P80" s="50">
        <f t="shared" si="6"/>
        <v>0</v>
      </c>
      <c r="R80" s="15"/>
    </row>
    <row r="81" spans="2:18" s="16" customFormat="1" ht="13.5" customHeight="1">
      <c r="B81" s="101" t="s">
        <v>197</v>
      </c>
      <c r="C81" s="95" t="s">
        <v>198</v>
      </c>
      <c r="D81" s="94" t="s">
        <v>306</v>
      </c>
      <c r="E81" s="108">
        <v>7</v>
      </c>
      <c r="F81" s="86">
        <v>450</v>
      </c>
      <c r="G81" s="31">
        <f t="shared" si="3"/>
        <v>3150</v>
      </c>
      <c r="H81" s="49"/>
      <c r="I81" s="49">
        <f t="shared" si="8"/>
        <v>0</v>
      </c>
      <c r="J81" s="50">
        <f t="shared" si="9"/>
        <v>0</v>
      </c>
      <c r="K81" s="48"/>
      <c r="L81" s="48">
        <f aca="true" t="shared" si="10" ref="L81:L103">K81*F81</f>
        <v>0</v>
      </c>
      <c r="M81" s="51">
        <f t="shared" si="5"/>
        <v>0</v>
      </c>
      <c r="N81" s="49">
        <f t="shared" si="7"/>
        <v>0</v>
      </c>
      <c r="O81" s="49">
        <f t="shared" si="7"/>
        <v>0</v>
      </c>
      <c r="P81" s="50">
        <f t="shared" si="6"/>
        <v>0</v>
      </c>
      <c r="R81" s="15"/>
    </row>
    <row r="82" spans="2:18" s="16" customFormat="1" ht="12.75">
      <c r="B82" s="101" t="s">
        <v>199</v>
      </c>
      <c r="C82" s="95" t="s">
        <v>200</v>
      </c>
      <c r="D82" s="94" t="s">
        <v>51</v>
      </c>
      <c r="E82" s="108">
        <v>1572</v>
      </c>
      <c r="F82" s="86">
        <v>35</v>
      </c>
      <c r="G82" s="31">
        <f aca="true" t="shared" si="11" ref="G82:G145">E82*F82</f>
        <v>55020</v>
      </c>
      <c r="H82" s="49"/>
      <c r="I82" s="49">
        <f t="shared" si="8"/>
        <v>0</v>
      </c>
      <c r="J82" s="50">
        <f t="shared" si="9"/>
        <v>0</v>
      </c>
      <c r="K82" s="48"/>
      <c r="L82" s="48">
        <f t="shared" si="10"/>
        <v>0</v>
      </c>
      <c r="M82" s="51">
        <f aca="true" t="shared" si="12" ref="M82:M145">IF(K82&gt;0,L82/(E82*F82),K82)</f>
        <v>0</v>
      </c>
      <c r="N82" s="49">
        <f t="shared" si="7"/>
        <v>0</v>
      </c>
      <c r="O82" s="49">
        <f t="shared" si="7"/>
        <v>0</v>
      </c>
      <c r="P82" s="50">
        <f aca="true" t="shared" si="13" ref="P82:P145">IF(N82&gt;0,O82/(E82*F82),N82)</f>
        <v>0</v>
      </c>
      <c r="R82" s="15"/>
    </row>
    <row r="83" spans="2:18" s="16" customFormat="1" ht="14.25" customHeight="1">
      <c r="B83" s="101" t="s">
        <v>201</v>
      </c>
      <c r="C83" s="95" t="s">
        <v>202</v>
      </c>
      <c r="D83" s="94" t="s">
        <v>51</v>
      </c>
      <c r="E83" s="108">
        <v>412</v>
      </c>
      <c r="F83" s="86">
        <v>35</v>
      </c>
      <c r="G83" s="31">
        <f t="shared" si="11"/>
        <v>14420</v>
      </c>
      <c r="H83" s="49"/>
      <c r="I83" s="49">
        <f t="shared" si="8"/>
        <v>0</v>
      </c>
      <c r="J83" s="50">
        <f t="shared" si="9"/>
        <v>0</v>
      </c>
      <c r="K83" s="48"/>
      <c r="L83" s="48">
        <f t="shared" si="10"/>
        <v>0</v>
      </c>
      <c r="M83" s="51">
        <f t="shared" si="12"/>
        <v>0</v>
      </c>
      <c r="N83" s="49">
        <f t="shared" si="7"/>
        <v>0</v>
      </c>
      <c r="O83" s="49">
        <f t="shared" si="7"/>
        <v>0</v>
      </c>
      <c r="P83" s="50">
        <f t="shared" si="13"/>
        <v>0</v>
      </c>
      <c r="R83" s="15"/>
    </row>
    <row r="84" spans="2:18" s="16" customFormat="1" ht="12.75">
      <c r="B84" s="101" t="s">
        <v>203</v>
      </c>
      <c r="C84" s="95" t="s">
        <v>204</v>
      </c>
      <c r="D84" s="94" t="s">
        <v>51</v>
      </c>
      <c r="E84" s="108">
        <v>2</v>
      </c>
      <c r="F84" s="86">
        <v>245</v>
      </c>
      <c r="G84" s="31">
        <f t="shared" si="11"/>
        <v>490</v>
      </c>
      <c r="H84" s="49"/>
      <c r="I84" s="49">
        <f t="shared" si="8"/>
        <v>0</v>
      </c>
      <c r="J84" s="50">
        <f t="shared" si="9"/>
        <v>0</v>
      </c>
      <c r="K84" s="48"/>
      <c r="L84" s="48">
        <f t="shared" si="10"/>
        <v>0</v>
      </c>
      <c r="M84" s="51">
        <f t="shared" si="12"/>
        <v>0</v>
      </c>
      <c r="N84" s="49">
        <f t="shared" si="7"/>
        <v>0</v>
      </c>
      <c r="O84" s="49">
        <f t="shared" si="7"/>
        <v>0</v>
      </c>
      <c r="P84" s="50">
        <f t="shared" si="13"/>
        <v>0</v>
      </c>
      <c r="R84" s="15"/>
    </row>
    <row r="85" spans="2:18" s="16" customFormat="1" ht="12.75">
      <c r="B85" s="101" t="s">
        <v>205</v>
      </c>
      <c r="C85" s="95" t="s">
        <v>206</v>
      </c>
      <c r="D85" s="94" t="s">
        <v>306</v>
      </c>
      <c r="E85" s="108">
        <v>1</v>
      </c>
      <c r="F85" s="86">
        <v>500</v>
      </c>
      <c r="G85" s="31">
        <f t="shared" si="11"/>
        <v>500</v>
      </c>
      <c r="H85" s="49"/>
      <c r="I85" s="49">
        <f t="shared" si="8"/>
        <v>0</v>
      </c>
      <c r="J85" s="50">
        <f t="shared" si="9"/>
        <v>0</v>
      </c>
      <c r="K85" s="48"/>
      <c r="L85" s="48">
        <f t="shared" si="10"/>
        <v>0</v>
      </c>
      <c r="M85" s="51">
        <f t="shared" si="12"/>
        <v>0</v>
      </c>
      <c r="N85" s="49">
        <f t="shared" si="7"/>
        <v>0</v>
      </c>
      <c r="O85" s="49">
        <f t="shared" si="7"/>
        <v>0</v>
      </c>
      <c r="P85" s="50">
        <f t="shared" si="13"/>
        <v>0</v>
      </c>
      <c r="R85" s="15"/>
    </row>
    <row r="86" spans="2:18" s="16" customFormat="1" ht="12.75">
      <c r="B86" s="101" t="s">
        <v>207</v>
      </c>
      <c r="C86" s="95" t="s">
        <v>208</v>
      </c>
      <c r="D86" s="94" t="s">
        <v>306</v>
      </c>
      <c r="E86" s="108">
        <v>14</v>
      </c>
      <c r="F86" s="86">
        <v>600</v>
      </c>
      <c r="G86" s="31">
        <f t="shared" si="11"/>
        <v>8400</v>
      </c>
      <c r="H86" s="49"/>
      <c r="I86" s="49">
        <f t="shared" si="8"/>
        <v>0</v>
      </c>
      <c r="J86" s="50">
        <f t="shared" si="9"/>
        <v>0</v>
      </c>
      <c r="K86" s="48"/>
      <c r="L86" s="48">
        <f t="shared" si="10"/>
        <v>0</v>
      </c>
      <c r="M86" s="51">
        <f t="shared" si="12"/>
        <v>0</v>
      </c>
      <c r="N86" s="49">
        <f t="shared" si="7"/>
        <v>0</v>
      </c>
      <c r="O86" s="49">
        <f t="shared" si="7"/>
        <v>0</v>
      </c>
      <c r="P86" s="50">
        <f t="shared" si="13"/>
        <v>0</v>
      </c>
      <c r="R86" s="15"/>
    </row>
    <row r="87" spans="2:18" s="16" customFormat="1" ht="25.5">
      <c r="B87" s="101" t="s">
        <v>209</v>
      </c>
      <c r="C87" s="95" t="s">
        <v>210</v>
      </c>
      <c r="D87" s="94" t="s">
        <v>51</v>
      </c>
      <c r="E87" s="108">
        <v>90.4</v>
      </c>
      <c r="F87" s="86">
        <v>300</v>
      </c>
      <c r="G87" s="31">
        <f t="shared" si="11"/>
        <v>27120</v>
      </c>
      <c r="H87" s="49"/>
      <c r="I87" s="49">
        <f t="shared" si="8"/>
        <v>0</v>
      </c>
      <c r="J87" s="50">
        <f t="shared" si="9"/>
        <v>0</v>
      </c>
      <c r="K87" s="48"/>
      <c r="L87" s="48">
        <f t="shared" si="10"/>
        <v>0</v>
      </c>
      <c r="M87" s="51">
        <f t="shared" si="12"/>
        <v>0</v>
      </c>
      <c r="N87" s="49">
        <f t="shared" si="7"/>
        <v>0</v>
      </c>
      <c r="O87" s="49">
        <f t="shared" si="7"/>
        <v>0</v>
      </c>
      <c r="P87" s="50">
        <f t="shared" si="13"/>
        <v>0</v>
      </c>
      <c r="R87" s="15"/>
    </row>
    <row r="88" spans="2:18" s="16" customFormat="1" ht="25.5">
      <c r="B88" s="101" t="s">
        <v>211</v>
      </c>
      <c r="C88" s="95" t="s">
        <v>212</v>
      </c>
      <c r="D88" s="94" t="s">
        <v>306</v>
      </c>
      <c r="E88" s="108">
        <v>14</v>
      </c>
      <c r="F88" s="86">
        <v>500</v>
      </c>
      <c r="G88" s="31">
        <f t="shared" si="11"/>
        <v>7000</v>
      </c>
      <c r="H88" s="49"/>
      <c r="I88" s="49">
        <f t="shared" si="8"/>
        <v>0</v>
      </c>
      <c r="J88" s="50">
        <f t="shared" si="9"/>
        <v>0</v>
      </c>
      <c r="K88" s="48"/>
      <c r="L88" s="48">
        <f t="shared" si="10"/>
        <v>0</v>
      </c>
      <c r="M88" s="51">
        <f t="shared" si="12"/>
        <v>0</v>
      </c>
      <c r="N88" s="49">
        <f t="shared" si="7"/>
        <v>0</v>
      </c>
      <c r="O88" s="49">
        <f t="shared" si="7"/>
        <v>0</v>
      </c>
      <c r="P88" s="50">
        <f t="shared" si="13"/>
        <v>0</v>
      </c>
      <c r="R88" s="15"/>
    </row>
    <row r="89" spans="2:18" s="16" customFormat="1" ht="25.5">
      <c r="B89" s="101" t="s">
        <v>213</v>
      </c>
      <c r="C89" s="95" t="s">
        <v>214</v>
      </c>
      <c r="D89" s="94" t="s">
        <v>51</v>
      </c>
      <c r="E89" s="108">
        <v>112</v>
      </c>
      <c r="F89" s="86">
        <v>95</v>
      </c>
      <c r="G89" s="31">
        <f t="shared" si="11"/>
        <v>10640</v>
      </c>
      <c r="H89" s="49"/>
      <c r="I89" s="49">
        <f t="shared" si="8"/>
        <v>0</v>
      </c>
      <c r="J89" s="50">
        <f t="shared" si="9"/>
        <v>0</v>
      </c>
      <c r="K89" s="48"/>
      <c r="L89" s="48">
        <f t="shared" si="10"/>
        <v>0</v>
      </c>
      <c r="M89" s="51">
        <f t="shared" si="12"/>
        <v>0</v>
      </c>
      <c r="N89" s="49">
        <f t="shared" si="7"/>
        <v>0</v>
      </c>
      <c r="O89" s="49">
        <f t="shared" si="7"/>
        <v>0</v>
      </c>
      <c r="P89" s="50">
        <f t="shared" si="13"/>
        <v>0</v>
      </c>
      <c r="R89" s="15"/>
    </row>
    <row r="90" spans="2:18" s="16" customFormat="1" ht="12.75">
      <c r="B90" s="101" t="s">
        <v>215</v>
      </c>
      <c r="C90" s="95" t="s">
        <v>216</v>
      </c>
      <c r="D90" s="94" t="s">
        <v>306</v>
      </c>
      <c r="E90" s="108">
        <v>1</v>
      </c>
      <c r="F90" s="86">
        <v>200</v>
      </c>
      <c r="G90" s="31">
        <f t="shared" si="11"/>
        <v>200</v>
      </c>
      <c r="H90" s="49"/>
      <c r="I90" s="49">
        <f t="shared" si="8"/>
        <v>0</v>
      </c>
      <c r="J90" s="50">
        <f t="shared" si="9"/>
        <v>0</v>
      </c>
      <c r="K90" s="48"/>
      <c r="L90" s="48">
        <f t="shared" si="10"/>
        <v>0</v>
      </c>
      <c r="M90" s="51">
        <f t="shared" si="12"/>
        <v>0</v>
      </c>
      <c r="N90" s="49">
        <f t="shared" si="7"/>
        <v>0</v>
      </c>
      <c r="O90" s="49">
        <f t="shared" si="7"/>
        <v>0</v>
      </c>
      <c r="P90" s="50">
        <f t="shared" si="13"/>
        <v>0</v>
      </c>
      <c r="R90" s="15"/>
    </row>
    <row r="91" spans="2:18" s="16" customFormat="1" ht="12.75">
      <c r="B91" s="101" t="s">
        <v>217</v>
      </c>
      <c r="C91" s="95" t="s">
        <v>218</v>
      </c>
      <c r="D91" s="94" t="s">
        <v>306</v>
      </c>
      <c r="E91" s="108">
        <v>5</v>
      </c>
      <c r="F91" s="86">
        <v>600</v>
      </c>
      <c r="G91" s="31">
        <f t="shared" si="11"/>
        <v>3000</v>
      </c>
      <c r="H91" s="49"/>
      <c r="I91" s="49">
        <f t="shared" si="8"/>
        <v>0</v>
      </c>
      <c r="J91" s="50">
        <f t="shared" si="9"/>
        <v>0</v>
      </c>
      <c r="K91" s="48"/>
      <c r="L91" s="48">
        <f t="shared" si="10"/>
        <v>0</v>
      </c>
      <c r="M91" s="51">
        <f t="shared" si="12"/>
        <v>0</v>
      </c>
      <c r="N91" s="49">
        <f t="shared" si="7"/>
        <v>0</v>
      </c>
      <c r="O91" s="49">
        <f t="shared" si="7"/>
        <v>0</v>
      </c>
      <c r="P91" s="50">
        <f t="shared" si="13"/>
        <v>0</v>
      </c>
      <c r="R91" s="15"/>
    </row>
    <row r="92" spans="2:18" s="16" customFormat="1" ht="12.75">
      <c r="B92" s="101" t="s">
        <v>219</v>
      </c>
      <c r="C92" s="95" t="s">
        <v>220</v>
      </c>
      <c r="D92" s="94" t="s">
        <v>51</v>
      </c>
      <c r="E92" s="108">
        <v>15</v>
      </c>
      <c r="F92" s="86">
        <v>350</v>
      </c>
      <c r="G92" s="31">
        <f t="shared" si="11"/>
        <v>5250</v>
      </c>
      <c r="H92" s="49"/>
      <c r="I92" s="49">
        <f t="shared" si="8"/>
        <v>0</v>
      </c>
      <c r="J92" s="50">
        <f t="shared" si="9"/>
        <v>0</v>
      </c>
      <c r="K92" s="48"/>
      <c r="L92" s="48">
        <f t="shared" si="10"/>
        <v>0</v>
      </c>
      <c r="M92" s="51">
        <f t="shared" si="12"/>
        <v>0</v>
      </c>
      <c r="N92" s="49">
        <f t="shared" si="7"/>
        <v>0</v>
      </c>
      <c r="O92" s="49">
        <f t="shared" si="7"/>
        <v>0</v>
      </c>
      <c r="P92" s="50">
        <f t="shared" si="13"/>
        <v>0</v>
      </c>
      <c r="R92" s="15"/>
    </row>
    <row r="93" spans="2:18" s="16" customFormat="1" ht="12.75">
      <c r="B93" s="101" t="s">
        <v>221</v>
      </c>
      <c r="C93" s="95" t="s">
        <v>222</v>
      </c>
      <c r="D93" s="94" t="s">
        <v>51</v>
      </c>
      <c r="E93" s="108">
        <v>38.9</v>
      </c>
      <c r="F93" s="86">
        <v>380</v>
      </c>
      <c r="G93" s="31">
        <f t="shared" si="11"/>
        <v>14782</v>
      </c>
      <c r="H93" s="49"/>
      <c r="I93" s="49">
        <f t="shared" si="8"/>
        <v>0</v>
      </c>
      <c r="J93" s="50">
        <f t="shared" si="9"/>
        <v>0</v>
      </c>
      <c r="K93" s="48"/>
      <c r="L93" s="48">
        <f t="shared" si="10"/>
        <v>0</v>
      </c>
      <c r="M93" s="51">
        <f t="shared" si="12"/>
        <v>0</v>
      </c>
      <c r="N93" s="49">
        <f t="shared" si="7"/>
        <v>0</v>
      </c>
      <c r="O93" s="49">
        <f t="shared" si="7"/>
        <v>0</v>
      </c>
      <c r="P93" s="50">
        <f t="shared" si="13"/>
        <v>0</v>
      </c>
      <c r="R93" s="15"/>
    </row>
    <row r="94" spans="2:18" s="16" customFormat="1" ht="12.75">
      <c r="B94" s="72">
        <v>5</v>
      </c>
      <c r="C94" s="93" t="s">
        <v>316</v>
      </c>
      <c r="D94" s="94"/>
      <c r="E94" s="123"/>
      <c r="F94" s="106"/>
      <c r="G94" s="31">
        <f t="shared" si="11"/>
        <v>0</v>
      </c>
      <c r="H94" s="49"/>
      <c r="I94" s="49">
        <f t="shared" si="8"/>
        <v>0</v>
      </c>
      <c r="J94" s="50">
        <f t="shared" si="9"/>
        <v>0</v>
      </c>
      <c r="K94" s="48"/>
      <c r="L94" s="48">
        <f t="shared" si="10"/>
        <v>0</v>
      </c>
      <c r="M94" s="51">
        <f t="shared" si="12"/>
        <v>0</v>
      </c>
      <c r="N94" s="49">
        <f t="shared" si="7"/>
        <v>0</v>
      </c>
      <c r="O94" s="49">
        <f t="shared" si="7"/>
        <v>0</v>
      </c>
      <c r="P94" s="50">
        <f t="shared" si="13"/>
        <v>0</v>
      </c>
      <c r="R94" s="15"/>
    </row>
    <row r="95" spans="2:18" s="16" customFormat="1" ht="25.5">
      <c r="B95" s="101" t="s">
        <v>31</v>
      </c>
      <c r="C95" s="95" t="s">
        <v>223</v>
      </c>
      <c r="D95" s="94" t="s">
        <v>51</v>
      </c>
      <c r="E95" s="108">
        <v>2854</v>
      </c>
      <c r="F95" s="86">
        <v>13</v>
      </c>
      <c r="G95" s="31">
        <f t="shared" si="11"/>
        <v>37102</v>
      </c>
      <c r="H95" s="49"/>
      <c r="I95" s="49">
        <f t="shared" si="8"/>
        <v>0</v>
      </c>
      <c r="J95" s="50">
        <f t="shared" si="9"/>
        <v>0</v>
      </c>
      <c r="K95" s="48">
        <v>500</v>
      </c>
      <c r="L95" s="48">
        <f t="shared" si="10"/>
        <v>6500</v>
      </c>
      <c r="M95" s="51">
        <f t="shared" si="12"/>
        <v>0.1751927119831815</v>
      </c>
      <c r="N95" s="49">
        <f t="shared" si="7"/>
        <v>500</v>
      </c>
      <c r="O95" s="49">
        <f t="shared" si="7"/>
        <v>6500</v>
      </c>
      <c r="P95" s="50">
        <f t="shared" si="13"/>
        <v>0.1751927119831815</v>
      </c>
      <c r="R95" s="15"/>
    </row>
    <row r="96" spans="2:18" s="16" customFormat="1" ht="12.75">
      <c r="B96" s="101" t="s">
        <v>81</v>
      </c>
      <c r="C96" s="95" t="s">
        <v>224</v>
      </c>
      <c r="D96" s="94" t="s">
        <v>307</v>
      </c>
      <c r="E96" s="108">
        <v>2</v>
      </c>
      <c r="F96" s="86">
        <v>10000</v>
      </c>
      <c r="G96" s="31">
        <f t="shared" si="11"/>
        <v>20000</v>
      </c>
      <c r="H96" s="49"/>
      <c r="I96" s="49">
        <f t="shared" si="8"/>
        <v>0</v>
      </c>
      <c r="J96" s="50">
        <f t="shared" si="9"/>
        <v>0</v>
      </c>
      <c r="K96" s="48"/>
      <c r="L96" s="48">
        <f t="shared" si="10"/>
        <v>0</v>
      </c>
      <c r="M96" s="51">
        <f t="shared" si="12"/>
        <v>0</v>
      </c>
      <c r="N96" s="49">
        <f t="shared" si="7"/>
        <v>0</v>
      </c>
      <c r="O96" s="49">
        <f t="shared" si="7"/>
        <v>0</v>
      </c>
      <c r="P96" s="50">
        <f t="shared" si="13"/>
        <v>0</v>
      </c>
      <c r="R96" s="15"/>
    </row>
    <row r="97" spans="2:18" s="16" customFormat="1" ht="38.25">
      <c r="B97" s="101" t="s">
        <v>82</v>
      </c>
      <c r="C97" s="95" t="s">
        <v>225</v>
      </c>
      <c r="D97" s="94" t="s">
        <v>20</v>
      </c>
      <c r="E97" s="108">
        <v>165</v>
      </c>
      <c r="F97" s="86">
        <v>65</v>
      </c>
      <c r="G97" s="31">
        <f t="shared" si="11"/>
        <v>10725</v>
      </c>
      <c r="H97" s="49"/>
      <c r="I97" s="49">
        <f t="shared" si="8"/>
        <v>0</v>
      </c>
      <c r="J97" s="50">
        <f t="shared" si="9"/>
        <v>0</v>
      </c>
      <c r="K97" s="48"/>
      <c r="L97" s="48">
        <f t="shared" si="10"/>
        <v>0</v>
      </c>
      <c r="M97" s="51">
        <f t="shared" si="12"/>
        <v>0</v>
      </c>
      <c r="N97" s="49">
        <f aca="true" t="shared" si="14" ref="N97:O160">K97+H97</f>
        <v>0</v>
      </c>
      <c r="O97" s="49">
        <f t="shared" si="14"/>
        <v>0</v>
      </c>
      <c r="P97" s="50">
        <f t="shared" si="13"/>
        <v>0</v>
      </c>
      <c r="R97" s="15"/>
    </row>
    <row r="98" spans="2:18" s="16" customFormat="1" ht="25.5">
      <c r="B98" s="101" t="s">
        <v>226</v>
      </c>
      <c r="C98" s="95" t="s">
        <v>227</v>
      </c>
      <c r="D98" s="94" t="s">
        <v>51</v>
      </c>
      <c r="E98" s="108">
        <v>420</v>
      </c>
      <c r="F98" s="86">
        <v>200</v>
      </c>
      <c r="G98" s="31">
        <f t="shared" si="11"/>
        <v>84000</v>
      </c>
      <c r="H98" s="49"/>
      <c r="I98" s="49">
        <f t="shared" si="8"/>
        <v>0</v>
      </c>
      <c r="J98" s="50">
        <f t="shared" si="9"/>
        <v>0</v>
      </c>
      <c r="K98" s="48"/>
      <c r="L98" s="48">
        <f t="shared" si="10"/>
        <v>0</v>
      </c>
      <c r="M98" s="51">
        <f t="shared" si="12"/>
        <v>0</v>
      </c>
      <c r="N98" s="49">
        <f t="shared" si="14"/>
        <v>0</v>
      </c>
      <c r="O98" s="49">
        <f t="shared" si="14"/>
        <v>0</v>
      </c>
      <c r="P98" s="50">
        <f t="shared" si="13"/>
        <v>0</v>
      </c>
      <c r="R98" s="15"/>
    </row>
    <row r="99" spans="2:18" s="16" customFormat="1" ht="12.75">
      <c r="B99" s="101" t="s">
        <v>83</v>
      </c>
      <c r="C99" s="95" t="s">
        <v>228</v>
      </c>
      <c r="D99" s="94" t="s">
        <v>51</v>
      </c>
      <c r="E99" s="108">
        <v>2254</v>
      </c>
      <c r="F99" s="86">
        <v>2.14</v>
      </c>
      <c r="G99" s="31">
        <f t="shared" si="11"/>
        <v>4823.56</v>
      </c>
      <c r="H99" s="49"/>
      <c r="I99" s="49">
        <f t="shared" si="8"/>
        <v>0</v>
      </c>
      <c r="J99" s="50">
        <f t="shared" si="9"/>
        <v>0</v>
      </c>
      <c r="K99" s="48">
        <v>500</v>
      </c>
      <c r="L99" s="48">
        <f t="shared" si="10"/>
        <v>1070</v>
      </c>
      <c r="M99" s="51">
        <f t="shared" si="12"/>
        <v>0.22182786157941436</v>
      </c>
      <c r="N99" s="49">
        <f t="shared" si="14"/>
        <v>500</v>
      </c>
      <c r="O99" s="49">
        <f t="shared" si="14"/>
        <v>1070</v>
      </c>
      <c r="P99" s="50">
        <f t="shared" si="13"/>
        <v>0.22182786157941436</v>
      </c>
      <c r="R99" s="15"/>
    </row>
    <row r="100" spans="2:18" s="16" customFormat="1" ht="12.75">
      <c r="B100" s="104"/>
      <c r="C100" s="93" t="s">
        <v>229</v>
      </c>
      <c r="D100" s="94"/>
      <c r="E100" s="108"/>
      <c r="F100" s="86"/>
      <c r="G100" s="31">
        <f t="shared" si="11"/>
        <v>0</v>
      </c>
      <c r="H100" s="49"/>
      <c r="I100" s="49">
        <f t="shared" si="8"/>
        <v>0</v>
      </c>
      <c r="J100" s="50">
        <f t="shared" si="9"/>
        <v>0</v>
      </c>
      <c r="K100" s="48"/>
      <c r="L100" s="48">
        <f t="shared" si="10"/>
        <v>0</v>
      </c>
      <c r="M100" s="51">
        <f t="shared" si="12"/>
        <v>0</v>
      </c>
      <c r="N100" s="49">
        <f t="shared" si="14"/>
        <v>0</v>
      </c>
      <c r="O100" s="49">
        <f t="shared" si="14"/>
        <v>0</v>
      </c>
      <c r="P100" s="50">
        <f t="shared" si="13"/>
        <v>0</v>
      </c>
      <c r="R100" s="15"/>
    </row>
    <row r="101" spans="2:18" s="16" customFormat="1" ht="12.75">
      <c r="B101" s="101" t="s">
        <v>84</v>
      </c>
      <c r="C101" s="95" t="s">
        <v>230</v>
      </c>
      <c r="D101" s="94" t="s">
        <v>21</v>
      </c>
      <c r="E101" s="108">
        <v>0.755</v>
      </c>
      <c r="F101" s="86">
        <v>39.51</v>
      </c>
      <c r="G101" s="31">
        <f t="shared" si="11"/>
        <v>29.83005</v>
      </c>
      <c r="H101" s="49"/>
      <c r="I101" s="49">
        <f t="shared" si="8"/>
        <v>0</v>
      </c>
      <c r="J101" s="50">
        <f t="shared" si="9"/>
        <v>0</v>
      </c>
      <c r="K101" s="48"/>
      <c r="L101" s="48">
        <f t="shared" si="10"/>
        <v>0</v>
      </c>
      <c r="M101" s="51">
        <f t="shared" si="12"/>
        <v>0</v>
      </c>
      <c r="N101" s="49">
        <f t="shared" si="14"/>
        <v>0</v>
      </c>
      <c r="O101" s="49">
        <f t="shared" si="14"/>
        <v>0</v>
      </c>
      <c r="P101" s="50">
        <f t="shared" si="13"/>
        <v>0</v>
      </c>
      <c r="R101" s="15"/>
    </row>
    <row r="102" spans="2:18" s="16" customFormat="1" ht="12.75">
      <c r="B102" s="101" t="s">
        <v>85</v>
      </c>
      <c r="C102" s="95" t="s">
        <v>231</v>
      </c>
      <c r="D102" s="94" t="s">
        <v>21</v>
      </c>
      <c r="E102" s="108">
        <v>0.6216</v>
      </c>
      <c r="F102" s="86">
        <v>550</v>
      </c>
      <c r="G102" s="31">
        <f t="shared" si="11"/>
        <v>341.88</v>
      </c>
      <c r="H102" s="49"/>
      <c r="I102" s="49">
        <f t="shared" si="8"/>
        <v>0</v>
      </c>
      <c r="J102" s="50">
        <f t="shared" si="9"/>
        <v>0</v>
      </c>
      <c r="K102" s="48"/>
      <c r="L102" s="48">
        <f t="shared" si="10"/>
        <v>0</v>
      </c>
      <c r="M102" s="51">
        <f t="shared" si="12"/>
        <v>0</v>
      </c>
      <c r="N102" s="49">
        <f t="shared" si="14"/>
        <v>0</v>
      </c>
      <c r="O102" s="49">
        <f t="shared" si="14"/>
        <v>0</v>
      </c>
      <c r="P102" s="50">
        <f t="shared" si="13"/>
        <v>0</v>
      </c>
      <c r="R102" s="15"/>
    </row>
    <row r="103" spans="2:18" s="16" customFormat="1" ht="25.5">
      <c r="B103" s="104"/>
      <c r="C103" s="93" t="s">
        <v>232</v>
      </c>
      <c r="D103" s="94"/>
      <c r="E103" s="108"/>
      <c r="F103" s="86"/>
      <c r="G103" s="31">
        <f t="shared" si="11"/>
        <v>0</v>
      </c>
      <c r="H103" s="49"/>
      <c r="I103" s="49">
        <f t="shared" si="8"/>
        <v>0</v>
      </c>
      <c r="J103" s="50">
        <f t="shared" si="9"/>
        <v>0</v>
      </c>
      <c r="K103" s="48"/>
      <c r="L103" s="48">
        <f t="shared" si="10"/>
        <v>0</v>
      </c>
      <c r="M103" s="51">
        <f t="shared" si="12"/>
        <v>0</v>
      </c>
      <c r="N103" s="49">
        <f t="shared" si="14"/>
        <v>0</v>
      </c>
      <c r="O103" s="49">
        <f t="shared" si="14"/>
        <v>0</v>
      </c>
      <c r="P103" s="50">
        <f t="shared" si="13"/>
        <v>0</v>
      </c>
      <c r="R103" s="15"/>
    </row>
    <row r="104" spans="2:18" s="16" customFormat="1" ht="13.5" customHeight="1">
      <c r="B104" s="104" t="s">
        <v>233</v>
      </c>
      <c r="C104" s="95" t="s">
        <v>234</v>
      </c>
      <c r="D104" s="94" t="s">
        <v>20</v>
      </c>
      <c r="E104" s="108">
        <v>5.72</v>
      </c>
      <c r="F104" s="86">
        <v>385</v>
      </c>
      <c r="G104" s="31">
        <f t="shared" si="11"/>
        <v>2202.2</v>
      </c>
      <c r="H104" s="49"/>
      <c r="I104" s="49">
        <f t="shared" si="8"/>
        <v>0</v>
      </c>
      <c r="J104" s="50">
        <f t="shared" si="9"/>
        <v>0</v>
      </c>
      <c r="K104" s="48"/>
      <c r="L104" s="48">
        <f aca="true" t="shared" si="15" ref="L104:L167">K104*F104</f>
        <v>0</v>
      </c>
      <c r="M104" s="51">
        <f t="shared" si="12"/>
        <v>0</v>
      </c>
      <c r="N104" s="49">
        <f t="shared" si="14"/>
        <v>0</v>
      </c>
      <c r="O104" s="49">
        <f t="shared" si="14"/>
        <v>0</v>
      </c>
      <c r="P104" s="50">
        <f t="shared" si="13"/>
        <v>0</v>
      </c>
      <c r="R104" s="15"/>
    </row>
    <row r="105" spans="2:18" s="16" customFormat="1" ht="12.75">
      <c r="B105" s="104" t="s">
        <v>86</v>
      </c>
      <c r="C105" s="95" t="s">
        <v>235</v>
      </c>
      <c r="D105" s="94" t="s">
        <v>20</v>
      </c>
      <c r="E105" s="108">
        <v>3.96</v>
      </c>
      <c r="F105" s="86">
        <v>385</v>
      </c>
      <c r="G105" s="31">
        <f t="shared" si="11"/>
        <v>1524.6</v>
      </c>
      <c r="H105" s="49"/>
      <c r="I105" s="49">
        <f t="shared" si="8"/>
        <v>0</v>
      </c>
      <c r="J105" s="50">
        <f t="shared" si="9"/>
        <v>0</v>
      </c>
      <c r="K105" s="48"/>
      <c r="L105" s="48">
        <f t="shared" si="15"/>
        <v>0</v>
      </c>
      <c r="M105" s="51">
        <f t="shared" si="12"/>
        <v>0</v>
      </c>
      <c r="N105" s="49">
        <f t="shared" si="14"/>
        <v>0</v>
      </c>
      <c r="O105" s="49">
        <f t="shared" si="14"/>
        <v>0</v>
      </c>
      <c r="P105" s="50">
        <f t="shared" si="13"/>
        <v>0</v>
      </c>
      <c r="R105" s="15"/>
    </row>
    <row r="106" spans="2:18" s="16" customFormat="1" ht="12.75">
      <c r="B106" s="104" t="s">
        <v>87</v>
      </c>
      <c r="C106" s="95" t="s">
        <v>236</v>
      </c>
      <c r="D106" s="94" t="s">
        <v>20</v>
      </c>
      <c r="E106" s="108">
        <v>1</v>
      </c>
      <c r="F106" s="86">
        <v>385</v>
      </c>
      <c r="G106" s="31">
        <f t="shared" si="11"/>
        <v>385</v>
      </c>
      <c r="H106" s="49"/>
      <c r="I106" s="49">
        <f t="shared" si="8"/>
        <v>0</v>
      </c>
      <c r="J106" s="50">
        <f t="shared" si="9"/>
        <v>0</v>
      </c>
      <c r="K106" s="48"/>
      <c r="L106" s="48">
        <f t="shared" si="15"/>
        <v>0</v>
      </c>
      <c r="M106" s="51">
        <f t="shared" si="12"/>
        <v>0</v>
      </c>
      <c r="N106" s="49">
        <f t="shared" si="14"/>
        <v>0</v>
      </c>
      <c r="O106" s="49">
        <f t="shared" si="14"/>
        <v>0</v>
      </c>
      <c r="P106" s="50">
        <f t="shared" si="13"/>
        <v>0</v>
      </c>
      <c r="R106" s="15"/>
    </row>
    <row r="107" spans="2:18" s="16" customFormat="1" ht="12.75">
      <c r="B107" s="104" t="s">
        <v>88</v>
      </c>
      <c r="C107" s="95" t="s">
        <v>237</v>
      </c>
      <c r="D107" s="94" t="s">
        <v>20</v>
      </c>
      <c r="E107" s="108">
        <v>10</v>
      </c>
      <c r="F107" s="86">
        <v>385</v>
      </c>
      <c r="G107" s="31">
        <f t="shared" si="11"/>
        <v>3850</v>
      </c>
      <c r="H107" s="49"/>
      <c r="I107" s="49">
        <f t="shared" si="8"/>
        <v>0</v>
      </c>
      <c r="J107" s="50">
        <f t="shared" si="9"/>
        <v>0</v>
      </c>
      <c r="K107" s="48"/>
      <c r="L107" s="48">
        <f t="shared" si="15"/>
        <v>0</v>
      </c>
      <c r="M107" s="51">
        <f t="shared" si="12"/>
        <v>0</v>
      </c>
      <c r="N107" s="49">
        <f t="shared" si="14"/>
        <v>0</v>
      </c>
      <c r="O107" s="49">
        <f t="shared" si="14"/>
        <v>0</v>
      </c>
      <c r="P107" s="50">
        <f t="shared" si="13"/>
        <v>0</v>
      </c>
      <c r="R107" s="15"/>
    </row>
    <row r="108" spans="2:18" s="16" customFormat="1" ht="12.75">
      <c r="B108" s="104" t="s">
        <v>89</v>
      </c>
      <c r="C108" s="95" t="s">
        <v>238</v>
      </c>
      <c r="D108" s="94" t="s">
        <v>20</v>
      </c>
      <c r="E108" s="108">
        <v>0.8</v>
      </c>
      <c r="F108" s="86">
        <v>385</v>
      </c>
      <c r="G108" s="31">
        <f t="shared" si="11"/>
        <v>308</v>
      </c>
      <c r="H108" s="49"/>
      <c r="I108" s="49">
        <f t="shared" si="8"/>
        <v>0</v>
      </c>
      <c r="J108" s="50">
        <f t="shared" si="9"/>
        <v>0</v>
      </c>
      <c r="K108" s="48"/>
      <c r="L108" s="48">
        <f t="shared" si="15"/>
        <v>0</v>
      </c>
      <c r="M108" s="51">
        <f t="shared" si="12"/>
        <v>0</v>
      </c>
      <c r="N108" s="49">
        <f t="shared" si="14"/>
        <v>0</v>
      </c>
      <c r="O108" s="49">
        <f t="shared" si="14"/>
        <v>0</v>
      </c>
      <c r="P108" s="50">
        <f t="shared" si="13"/>
        <v>0</v>
      </c>
      <c r="R108" s="15"/>
    </row>
    <row r="109" spans="2:18" s="16" customFormat="1" ht="12.75">
      <c r="B109" s="104" t="s">
        <v>90</v>
      </c>
      <c r="C109" s="95" t="s">
        <v>239</v>
      </c>
      <c r="D109" s="94" t="s">
        <v>20</v>
      </c>
      <c r="E109" s="108">
        <v>2.5</v>
      </c>
      <c r="F109" s="86">
        <v>385</v>
      </c>
      <c r="G109" s="31">
        <f t="shared" si="11"/>
        <v>962.5</v>
      </c>
      <c r="H109" s="49"/>
      <c r="I109" s="49">
        <f t="shared" si="8"/>
        <v>0</v>
      </c>
      <c r="J109" s="50">
        <f t="shared" si="9"/>
        <v>0</v>
      </c>
      <c r="K109" s="48"/>
      <c r="L109" s="48">
        <f t="shared" si="15"/>
        <v>0</v>
      </c>
      <c r="M109" s="51">
        <f t="shared" si="12"/>
        <v>0</v>
      </c>
      <c r="N109" s="49">
        <f t="shared" si="14"/>
        <v>0</v>
      </c>
      <c r="O109" s="49">
        <f t="shared" si="14"/>
        <v>0</v>
      </c>
      <c r="P109" s="50">
        <f t="shared" si="13"/>
        <v>0</v>
      </c>
      <c r="R109" s="15"/>
    </row>
    <row r="110" spans="2:18" s="16" customFormat="1" ht="12.75">
      <c r="B110" s="104" t="s">
        <v>91</v>
      </c>
      <c r="C110" s="95" t="s">
        <v>240</v>
      </c>
      <c r="D110" s="94" t="s">
        <v>20</v>
      </c>
      <c r="E110" s="108">
        <v>1.77</v>
      </c>
      <c r="F110" s="86">
        <v>385</v>
      </c>
      <c r="G110" s="31">
        <f t="shared" si="11"/>
        <v>681.45</v>
      </c>
      <c r="H110" s="49"/>
      <c r="I110" s="49">
        <f t="shared" si="8"/>
        <v>0</v>
      </c>
      <c r="J110" s="50">
        <f t="shared" si="9"/>
        <v>0</v>
      </c>
      <c r="K110" s="48"/>
      <c r="L110" s="48">
        <f t="shared" si="15"/>
        <v>0</v>
      </c>
      <c r="M110" s="51">
        <f t="shared" si="12"/>
        <v>0</v>
      </c>
      <c r="N110" s="49">
        <f t="shared" si="14"/>
        <v>0</v>
      </c>
      <c r="O110" s="49">
        <f t="shared" si="14"/>
        <v>0</v>
      </c>
      <c r="P110" s="50">
        <f t="shared" si="13"/>
        <v>0</v>
      </c>
      <c r="R110" s="15"/>
    </row>
    <row r="111" spans="2:18" s="16" customFormat="1" ht="12.75">
      <c r="B111" s="104" t="s">
        <v>92</v>
      </c>
      <c r="C111" s="95" t="s">
        <v>241</v>
      </c>
      <c r="D111" s="94" t="s">
        <v>20</v>
      </c>
      <c r="E111" s="108">
        <v>0.81</v>
      </c>
      <c r="F111" s="86">
        <v>385</v>
      </c>
      <c r="G111" s="31">
        <f t="shared" si="11"/>
        <v>311.85</v>
      </c>
      <c r="H111" s="49"/>
      <c r="I111" s="49">
        <f t="shared" si="8"/>
        <v>0</v>
      </c>
      <c r="J111" s="50">
        <f t="shared" si="9"/>
        <v>0</v>
      </c>
      <c r="K111" s="48"/>
      <c r="L111" s="48">
        <f t="shared" si="15"/>
        <v>0</v>
      </c>
      <c r="M111" s="51">
        <f t="shared" si="12"/>
        <v>0</v>
      </c>
      <c r="N111" s="49">
        <f t="shared" si="14"/>
        <v>0</v>
      </c>
      <c r="O111" s="49">
        <f t="shared" si="14"/>
        <v>0</v>
      </c>
      <c r="P111" s="50">
        <f t="shared" si="13"/>
        <v>0</v>
      </c>
      <c r="R111" s="15"/>
    </row>
    <row r="112" spans="2:18" s="16" customFormat="1" ht="12.75">
      <c r="B112" s="104" t="s">
        <v>93</v>
      </c>
      <c r="C112" s="95" t="s">
        <v>242</v>
      </c>
      <c r="D112" s="94" t="s">
        <v>20</v>
      </c>
      <c r="E112" s="108">
        <v>43.8</v>
      </c>
      <c r="F112" s="86">
        <v>385</v>
      </c>
      <c r="G112" s="31">
        <f t="shared" si="11"/>
        <v>16863</v>
      </c>
      <c r="H112" s="49"/>
      <c r="I112" s="49">
        <f t="shared" si="8"/>
        <v>0</v>
      </c>
      <c r="J112" s="50">
        <f t="shared" si="9"/>
        <v>0</v>
      </c>
      <c r="K112" s="48"/>
      <c r="L112" s="48">
        <f t="shared" si="15"/>
        <v>0</v>
      </c>
      <c r="M112" s="51">
        <f t="shared" si="12"/>
        <v>0</v>
      </c>
      <c r="N112" s="49">
        <f t="shared" si="14"/>
        <v>0</v>
      </c>
      <c r="O112" s="49">
        <f t="shared" si="14"/>
        <v>0</v>
      </c>
      <c r="P112" s="50">
        <f t="shared" si="13"/>
        <v>0</v>
      </c>
      <c r="R112" s="15"/>
    </row>
    <row r="113" spans="2:18" s="16" customFormat="1" ht="25.5">
      <c r="B113" s="104"/>
      <c r="C113" s="93" t="s">
        <v>243</v>
      </c>
      <c r="D113" s="94"/>
      <c r="E113" s="108"/>
      <c r="F113" s="86"/>
      <c r="G113" s="31">
        <f t="shared" si="11"/>
        <v>0</v>
      </c>
      <c r="H113" s="49"/>
      <c r="I113" s="49">
        <f t="shared" si="8"/>
        <v>0</v>
      </c>
      <c r="J113" s="50">
        <f t="shared" si="9"/>
        <v>0</v>
      </c>
      <c r="K113" s="48"/>
      <c r="L113" s="48">
        <f t="shared" si="15"/>
        <v>0</v>
      </c>
      <c r="M113" s="51">
        <f t="shared" si="12"/>
        <v>0</v>
      </c>
      <c r="N113" s="49">
        <f t="shared" si="14"/>
        <v>0</v>
      </c>
      <c r="O113" s="49">
        <f t="shared" si="14"/>
        <v>0</v>
      </c>
      <c r="P113" s="50">
        <f t="shared" si="13"/>
        <v>0</v>
      </c>
      <c r="R113" s="15"/>
    </row>
    <row r="114" spans="2:18" s="16" customFormat="1" ht="12.75">
      <c r="B114" s="101" t="s">
        <v>94</v>
      </c>
      <c r="C114" s="95" t="s">
        <v>244</v>
      </c>
      <c r="D114" s="94" t="s">
        <v>20</v>
      </c>
      <c r="E114" s="108">
        <v>335.24</v>
      </c>
      <c r="F114" s="86">
        <v>16</v>
      </c>
      <c r="G114" s="31">
        <f t="shared" si="11"/>
        <v>5363.84</v>
      </c>
      <c r="H114" s="49"/>
      <c r="I114" s="49">
        <f t="shared" si="8"/>
        <v>0</v>
      </c>
      <c r="J114" s="50">
        <f t="shared" si="9"/>
        <v>0</v>
      </c>
      <c r="K114" s="48"/>
      <c r="L114" s="48">
        <f t="shared" si="15"/>
        <v>0</v>
      </c>
      <c r="M114" s="51">
        <f t="shared" si="12"/>
        <v>0</v>
      </c>
      <c r="N114" s="49">
        <f t="shared" si="14"/>
        <v>0</v>
      </c>
      <c r="O114" s="49">
        <f t="shared" si="14"/>
        <v>0</v>
      </c>
      <c r="P114" s="50">
        <f t="shared" si="13"/>
        <v>0</v>
      </c>
      <c r="R114" s="15"/>
    </row>
    <row r="115" spans="2:18" s="16" customFormat="1" ht="12.75">
      <c r="B115" s="101" t="s">
        <v>95</v>
      </c>
      <c r="C115" s="95" t="s">
        <v>245</v>
      </c>
      <c r="D115" s="94" t="s">
        <v>20</v>
      </c>
      <c r="E115" s="108">
        <v>335.24</v>
      </c>
      <c r="F115" s="86">
        <v>16</v>
      </c>
      <c r="G115" s="31">
        <f t="shared" si="11"/>
        <v>5363.84</v>
      </c>
      <c r="H115" s="49"/>
      <c r="I115" s="49">
        <f t="shared" si="8"/>
        <v>0</v>
      </c>
      <c r="J115" s="50">
        <f t="shared" si="9"/>
        <v>0</v>
      </c>
      <c r="K115" s="48"/>
      <c r="L115" s="48">
        <f t="shared" si="15"/>
        <v>0</v>
      </c>
      <c r="M115" s="51">
        <f t="shared" si="12"/>
        <v>0</v>
      </c>
      <c r="N115" s="49">
        <f t="shared" si="14"/>
        <v>0</v>
      </c>
      <c r="O115" s="49">
        <f t="shared" si="14"/>
        <v>0</v>
      </c>
      <c r="P115" s="50">
        <f t="shared" si="13"/>
        <v>0</v>
      </c>
      <c r="R115" s="15"/>
    </row>
    <row r="116" spans="2:18" s="16" customFormat="1" ht="12.75">
      <c r="B116" s="101" t="s">
        <v>96</v>
      </c>
      <c r="C116" s="95" t="s">
        <v>246</v>
      </c>
      <c r="D116" s="94" t="s">
        <v>20</v>
      </c>
      <c r="E116" s="108">
        <v>6.55</v>
      </c>
      <c r="F116" s="86">
        <v>16</v>
      </c>
      <c r="G116" s="31">
        <f t="shared" si="11"/>
        <v>104.8</v>
      </c>
      <c r="H116" s="49"/>
      <c r="I116" s="49">
        <f t="shared" si="8"/>
        <v>0</v>
      </c>
      <c r="J116" s="50">
        <f t="shared" si="9"/>
        <v>0</v>
      </c>
      <c r="K116" s="48"/>
      <c r="L116" s="48">
        <f t="shared" si="15"/>
        <v>0</v>
      </c>
      <c r="M116" s="51">
        <f t="shared" si="12"/>
        <v>0</v>
      </c>
      <c r="N116" s="49">
        <f t="shared" si="14"/>
        <v>0</v>
      </c>
      <c r="O116" s="49">
        <f t="shared" si="14"/>
        <v>0</v>
      </c>
      <c r="P116" s="50">
        <f t="shared" si="13"/>
        <v>0</v>
      </c>
      <c r="R116" s="15"/>
    </row>
    <row r="117" spans="2:18" s="16" customFormat="1" ht="12.75">
      <c r="B117" s="72"/>
      <c r="C117" s="95" t="s">
        <v>247</v>
      </c>
      <c r="D117" s="94" t="s">
        <v>20</v>
      </c>
      <c r="E117" s="108">
        <v>122.28</v>
      </c>
      <c r="F117" s="86">
        <v>16</v>
      </c>
      <c r="G117" s="31">
        <f t="shared" si="11"/>
        <v>1956.48</v>
      </c>
      <c r="H117" s="49"/>
      <c r="I117" s="49">
        <f t="shared" si="8"/>
        <v>0</v>
      </c>
      <c r="J117" s="50">
        <f t="shared" si="9"/>
        <v>0</v>
      </c>
      <c r="K117" s="48"/>
      <c r="L117" s="48">
        <f t="shared" si="15"/>
        <v>0</v>
      </c>
      <c r="M117" s="51">
        <f t="shared" si="12"/>
        <v>0</v>
      </c>
      <c r="N117" s="49">
        <f t="shared" si="14"/>
        <v>0</v>
      </c>
      <c r="O117" s="49">
        <f t="shared" si="14"/>
        <v>0</v>
      </c>
      <c r="P117" s="50">
        <f t="shared" si="13"/>
        <v>0</v>
      </c>
      <c r="R117" s="15"/>
    </row>
    <row r="118" spans="2:18" s="16" customFormat="1" ht="12.75">
      <c r="B118" s="101" t="s">
        <v>97</v>
      </c>
      <c r="C118" s="95" t="s">
        <v>248</v>
      </c>
      <c r="D118" s="94" t="s">
        <v>20</v>
      </c>
      <c r="E118" s="108">
        <v>191.91</v>
      </c>
      <c r="F118" s="86">
        <v>16</v>
      </c>
      <c r="G118" s="31">
        <f t="shared" si="11"/>
        <v>3070.56</v>
      </c>
      <c r="H118" s="49"/>
      <c r="I118" s="49">
        <f t="shared" si="8"/>
        <v>0</v>
      </c>
      <c r="J118" s="50">
        <f t="shared" si="9"/>
        <v>0</v>
      </c>
      <c r="K118" s="48"/>
      <c r="L118" s="48">
        <f t="shared" si="15"/>
        <v>0</v>
      </c>
      <c r="M118" s="51">
        <f t="shared" si="12"/>
        <v>0</v>
      </c>
      <c r="N118" s="49">
        <f t="shared" si="14"/>
        <v>0</v>
      </c>
      <c r="O118" s="49">
        <f t="shared" si="14"/>
        <v>0</v>
      </c>
      <c r="P118" s="50">
        <f t="shared" si="13"/>
        <v>0</v>
      </c>
      <c r="R118" s="15"/>
    </row>
    <row r="119" spans="2:18" s="16" customFormat="1" ht="12.75">
      <c r="B119" s="101" t="s">
        <v>98</v>
      </c>
      <c r="C119" s="95" t="s">
        <v>249</v>
      </c>
      <c r="D119" s="94" t="s">
        <v>20</v>
      </c>
      <c r="E119" s="108">
        <v>18.03</v>
      </c>
      <c r="F119" s="86">
        <v>16</v>
      </c>
      <c r="G119" s="31">
        <f t="shared" si="11"/>
        <v>288.48</v>
      </c>
      <c r="H119" s="49"/>
      <c r="I119" s="49">
        <f t="shared" si="8"/>
        <v>0</v>
      </c>
      <c r="J119" s="50">
        <f t="shared" si="9"/>
        <v>0</v>
      </c>
      <c r="K119" s="48"/>
      <c r="L119" s="48">
        <f t="shared" si="15"/>
        <v>0</v>
      </c>
      <c r="M119" s="51">
        <f t="shared" si="12"/>
        <v>0</v>
      </c>
      <c r="N119" s="49">
        <f t="shared" si="14"/>
        <v>0</v>
      </c>
      <c r="O119" s="49">
        <f t="shared" si="14"/>
        <v>0</v>
      </c>
      <c r="P119" s="50">
        <f t="shared" si="13"/>
        <v>0</v>
      </c>
      <c r="R119" s="15"/>
    </row>
    <row r="120" spans="2:18" s="16" customFormat="1" ht="12.75">
      <c r="B120" s="104"/>
      <c r="C120" s="93" t="s">
        <v>250</v>
      </c>
      <c r="D120" s="94"/>
      <c r="E120" s="108"/>
      <c r="F120" s="105"/>
      <c r="G120" s="31">
        <f t="shared" si="11"/>
        <v>0</v>
      </c>
      <c r="H120" s="49"/>
      <c r="I120" s="49">
        <f t="shared" si="8"/>
        <v>0</v>
      </c>
      <c r="J120" s="50">
        <f t="shared" si="9"/>
        <v>0</v>
      </c>
      <c r="K120" s="48"/>
      <c r="L120" s="48">
        <f t="shared" si="15"/>
        <v>0</v>
      </c>
      <c r="M120" s="51">
        <f t="shared" si="12"/>
        <v>0</v>
      </c>
      <c r="N120" s="49">
        <f t="shared" si="14"/>
        <v>0</v>
      </c>
      <c r="O120" s="49">
        <f t="shared" si="14"/>
        <v>0</v>
      </c>
      <c r="P120" s="50">
        <f t="shared" si="13"/>
        <v>0</v>
      </c>
      <c r="R120" s="15"/>
    </row>
    <row r="121" spans="2:18" s="16" customFormat="1" ht="12.75">
      <c r="B121" s="104" t="s">
        <v>251</v>
      </c>
      <c r="C121" s="95" t="s">
        <v>247</v>
      </c>
      <c r="D121" s="94" t="s">
        <v>308</v>
      </c>
      <c r="E121" s="108">
        <v>50</v>
      </c>
      <c r="F121" s="86">
        <v>17</v>
      </c>
      <c r="G121" s="31">
        <f t="shared" si="11"/>
        <v>850</v>
      </c>
      <c r="H121" s="49"/>
      <c r="I121" s="49">
        <f t="shared" si="8"/>
        <v>0</v>
      </c>
      <c r="J121" s="50">
        <f t="shared" si="9"/>
        <v>0</v>
      </c>
      <c r="K121" s="48"/>
      <c r="L121" s="48">
        <f t="shared" si="15"/>
        <v>0</v>
      </c>
      <c r="M121" s="51">
        <f t="shared" si="12"/>
        <v>0</v>
      </c>
      <c r="N121" s="49">
        <f t="shared" si="14"/>
        <v>0</v>
      </c>
      <c r="O121" s="49">
        <f t="shared" si="14"/>
        <v>0</v>
      </c>
      <c r="P121" s="50">
        <f t="shared" si="13"/>
        <v>0</v>
      </c>
      <c r="R121" s="15"/>
    </row>
    <row r="122" spans="2:18" s="16" customFormat="1" ht="12.75">
      <c r="B122" s="104"/>
      <c r="C122" s="93" t="s">
        <v>252</v>
      </c>
      <c r="D122" s="96"/>
      <c r="E122" s="124"/>
      <c r="F122" s="86"/>
      <c r="G122" s="31">
        <f t="shared" si="11"/>
        <v>0</v>
      </c>
      <c r="H122" s="49"/>
      <c r="I122" s="49">
        <f t="shared" si="8"/>
        <v>0</v>
      </c>
      <c r="J122" s="50">
        <f t="shared" si="9"/>
        <v>0</v>
      </c>
      <c r="K122" s="48"/>
      <c r="L122" s="48">
        <f t="shared" si="15"/>
        <v>0</v>
      </c>
      <c r="M122" s="51">
        <f t="shared" si="12"/>
        <v>0</v>
      </c>
      <c r="N122" s="49">
        <f t="shared" si="14"/>
        <v>0</v>
      </c>
      <c r="O122" s="49">
        <f t="shared" si="14"/>
        <v>0</v>
      </c>
      <c r="P122" s="50">
        <f t="shared" si="13"/>
        <v>0</v>
      </c>
      <c r="R122" s="15"/>
    </row>
    <row r="123" spans="2:18" s="16" customFormat="1" ht="12.75">
      <c r="B123" s="101" t="s">
        <v>99</v>
      </c>
      <c r="C123" s="95" t="s">
        <v>244</v>
      </c>
      <c r="D123" s="94" t="s">
        <v>308</v>
      </c>
      <c r="E123" s="108">
        <v>420</v>
      </c>
      <c r="F123" s="86">
        <v>17</v>
      </c>
      <c r="G123" s="31">
        <f t="shared" si="11"/>
        <v>7140</v>
      </c>
      <c r="H123" s="49"/>
      <c r="I123" s="49">
        <f t="shared" si="8"/>
        <v>0</v>
      </c>
      <c r="J123" s="50">
        <f t="shared" si="9"/>
        <v>0</v>
      </c>
      <c r="K123" s="48"/>
      <c r="L123" s="48">
        <f t="shared" si="15"/>
        <v>0</v>
      </c>
      <c r="M123" s="51">
        <f t="shared" si="12"/>
        <v>0</v>
      </c>
      <c r="N123" s="49">
        <f t="shared" si="14"/>
        <v>0</v>
      </c>
      <c r="O123" s="49">
        <f t="shared" si="14"/>
        <v>0</v>
      </c>
      <c r="P123" s="50">
        <f t="shared" si="13"/>
        <v>0</v>
      </c>
      <c r="R123" s="15"/>
    </row>
    <row r="124" spans="2:18" s="16" customFormat="1" ht="12.75">
      <c r="B124" s="101" t="s">
        <v>100</v>
      </c>
      <c r="C124" s="95" t="s">
        <v>245</v>
      </c>
      <c r="D124" s="94" t="s">
        <v>308</v>
      </c>
      <c r="E124" s="108">
        <v>446</v>
      </c>
      <c r="F124" s="86">
        <v>17</v>
      </c>
      <c r="G124" s="31">
        <f t="shared" si="11"/>
        <v>7582</v>
      </c>
      <c r="H124" s="49"/>
      <c r="I124" s="49">
        <f t="shared" si="8"/>
        <v>0</v>
      </c>
      <c r="J124" s="50">
        <f t="shared" si="9"/>
        <v>0</v>
      </c>
      <c r="K124" s="48"/>
      <c r="L124" s="48">
        <f t="shared" si="15"/>
        <v>0</v>
      </c>
      <c r="M124" s="51">
        <f t="shared" si="12"/>
        <v>0</v>
      </c>
      <c r="N124" s="49">
        <f t="shared" si="14"/>
        <v>0</v>
      </c>
      <c r="O124" s="49">
        <f t="shared" si="14"/>
        <v>0</v>
      </c>
      <c r="P124" s="50">
        <f t="shared" si="13"/>
        <v>0</v>
      </c>
      <c r="R124" s="15"/>
    </row>
    <row r="125" spans="2:18" s="16" customFormat="1" ht="12.75">
      <c r="B125" s="101" t="s">
        <v>101</v>
      </c>
      <c r="C125" s="95" t="s">
        <v>246</v>
      </c>
      <c r="D125" s="94" t="s">
        <v>308</v>
      </c>
      <c r="E125" s="108">
        <v>9</v>
      </c>
      <c r="F125" s="86">
        <v>17</v>
      </c>
      <c r="G125" s="31">
        <f t="shared" si="11"/>
        <v>153</v>
      </c>
      <c r="H125" s="49"/>
      <c r="I125" s="49">
        <f t="shared" si="8"/>
        <v>0</v>
      </c>
      <c r="J125" s="50">
        <f t="shared" si="9"/>
        <v>0</v>
      </c>
      <c r="K125" s="48"/>
      <c r="L125" s="48">
        <f t="shared" si="15"/>
        <v>0</v>
      </c>
      <c r="M125" s="51">
        <f t="shared" si="12"/>
        <v>0</v>
      </c>
      <c r="N125" s="49">
        <f t="shared" si="14"/>
        <v>0</v>
      </c>
      <c r="O125" s="49">
        <f t="shared" si="14"/>
        <v>0</v>
      </c>
      <c r="P125" s="50">
        <f t="shared" si="13"/>
        <v>0</v>
      </c>
      <c r="R125" s="15"/>
    </row>
    <row r="126" spans="2:18" s="16" customFormat="1" ht="12.75">
      <c r="B126" s="101" t="s">
        <v>102</v>
      </c>
      <c r="C126" s="95" t="s">
        <v>247</v>
      </c>
      <c r="D126" s="94" t="s">
        <v>308</v>
      </c>
      <c r="E126" s="108">
        <v>263</v>
      </c>
      <c r="F126" s="86">
        <v>17</v>
      </c>
      <c r="G126" s="31">
        <f t="shared" si="11"/>
        <v>4471</v>
      </c>
      <c r="H126" s="49"/>
      <c r="I126" s="49">
        <f t="shared" si="8"/>
        <v>0</v>
      </c>
      <c r="J126" s="50">
        <f t="shared" si="9"/>
        <v>0</v>
      </c>
      <c r="K126" s="48"/>
      <c r="L126" s="48">
        <f t="shared" si="15"/>
        <v>0</v>
      </c>
      <c r="M126" s="51">
        <f t="shared" si="12"/>
        <v>0</v>
      </c>
      <c r="N126" s="49">
        <f t="shared" si="14"/>
        <v>0</v>
      </c>
      <c r="O126" s="49">
        <f t="shared" si="14"/>
        <v>0</v>
      </c>
      <c r="P126" s="50">
        <f t="shared" si="13"/>
        <v>0</v>
      </c>
      <c r="R126" s="15"/>
    </row>
    <row r="127" spans="2:18" s="16" customFormat="1" ht="12.75">
      <c r="B127" s="104">
        <v>6</v>
      </c>
      <c r="C127" s="97" t="s">
        <v>314</v>
      </c>
      <c r="D127" s="98"/>
      <c r="E127" s="125"/>
      <c r="F127" s="107"/>
      <c r="G127" s="31">
        <f t="shared" si="11"/>
        <v>0</v>
      </c>
      <c r="H127" s="49"/>
      <c r="I127" s="49">
        <f t="shared" si="8"/>
        <v>0</v>
      </c>
      <c r="J127" s="50">
        <f t="shared" si="9"/>
        <v>0</v>
      </c>
      <c r="K127" s="48"/>
      <c r="L127" s="48">
        <f t="shared" si="15"/>
        <v>0</v>
      </c>
      <c r="M127" s="51">
        <f t="shared" si="12"/>
        <v>0</v>
      </c>
      <c r="N127" s="49">
        <f t="shared" si="14"/>
        <v>0</v>
      </c>
      <c r="O127" s="49">
        <f t="shared" si="14"/>
        <v>0</v>
      </c>
      <c r="P127" s="50">
        <f t="shared" si="13"/>
        <v>0</v>
      </c>
      <c r="R127" s="15"/>
    </row>
    <row r="128" spans="2:18" s="16" customFormat="1" ht="12.75">
      <c r="B128" s="104"/>
      <c r="C128" s="97" t="s">
        <v>253</v>
      </c>
      <c r="D128" s="98"/>
      <c r="E128" s="125"/>
      <c r="F128" s="107"/>
      <c r="G128" s="31">
        <f t="shared" si="11"/>
        <v>0</v>
      </c>
      <c r="H128" s="49"/>
      <c r="I128" s="49">
        <f t="shared" si="8"/>
        <v>0</v>
      </c>
      <c r="J128" s="50">
        <f t="shared" si="9"/>
        <v>0</v>
      </c>
      <c r="K128" s="48"/>
      <c r="L128" s="48">
        <f t="shared" si="15"/>
        <v>0</v>
      </c>
      <c r="M128" s="51">
        <f t="shared" si="12"/>
        <v>0</v>
      </c>
      <c r="N128" s="49">
        <f t="shared" si="14"/>
        <v>0</v>
      </c>
      <c r="O128" s="49">
        <f t="shared" si="14"/>
        <v>0</v>
      </c>
      <c r="P128" s="50">
        <f t="shared" si="13"/>
        <v>0</v>
      </c>
      <c r="R128" s="15"/>
    </row>
    <row r="129" spans="2:18" s="16" customFormat="1" ht="12.75">
      <c r="B129" s="101" t="s">
        <v>32</v>
      </c>
      <c r="C129" s="99" t="s">
        <v>254</v>
      </c>
      <c r="D129" s="98" t="s">
        <v>20</v>
      </c>
      <c r="E129" s="125">
        <v>31000</v>
      </c>
      <c r="F129" s="86">
        <v>3.5</v>
      </c>
      <c r="G129" s="31">
        <f t="shared" si="11"/>
        <v>108500</v>
      </c>
      <c r="H129" s="49"/>
      <c r="I129" s="49">
        <f t="shared" si="8"/>
        <v>0</v>
      </c>
      <c r="J129" s="50">
        <f t="shared" si="9"/>
        <v>0</v>
      </c>
      <c r="K129" s="48"/>
      <c r="L129" s="48">
        <f t="shared" si="15"/>
        <v>0</v>
      </c>
      <c r="M129" s="51">
        <f t="shared" si="12"/>
        <v>0</v>
      </c>
      <c r="N129" s="49">
        <f t="shared" si="14"/>
        <v>0</v>
      </c>
      <c r="O129" s="49">
        <f t="shared" si="14"/>
        <v>0</v>
      </c>
      <c r="P129" s="50">
        <f t="shared" si="13"/>
        <v>0</v>
      </c>
      <c r="R129" s="15"/>
    </row>
    <row r="130" spans="2:18" s="16" customFormat="1" ht="12.75">
      <c r="B130" s="101" t="s">
        <v>33</v>
      </c>
      <c r="C130" s="99" t="s">
        <v>255</v>
      </c>
      <c r="D130" s="98" t="s">
        <v>309</v>
      </c>
      <c r="E130" s="125">
        <v>2</v>
      </c>
      <c r="F130" s="86">
        <v>4000</v>
      </c>
      <c r="G130" s="31">
        <f t="shared" si="11"/>
        <v>8000</v>
      </c>
      <c r="H130" s="49"/>
      <c r="I130" s="49">
        <f t="shared" si="8"/>
        <v>0</v>
      </c>
      <c r="J130" s="50">
        <f t="shared" si="9"/>
        <v>0</v>
      </c>
      <c r="K130" s="48"/>
      <c r="L130" s="48">
        <f t="shared" si="15"/>
        <v>0</v>
      </c>
      <c r="M130" s="51">
        <f t="shared" si="12"/>
        <v>0</v>
      </c>
      <c r="N130" s="49">
        <f t="shared" si="14"/>
        <v>0</v>
      </c>
      <c r="O130" s="49">
        <f t="shared" si="14"/>
        <v>0</v>
      </c>
      <c r="P130" s="50">
        <f t="shared" si="13"/>
        <v>0</v>
      </c>
      <c r="R130" s="15"/>
    </row>
    <row r="131" spans="2:18" s="16" customFormat="1" ht="25.5">
      <c r="B131" s="104">
        <v>7</v>
      </c>
      <c r="C131" s="93" t="s">
        <v>256</v>
      </c>
      <c r="D131" s="94"/>
      <c r="E131" s="108"/>
      <c r="F131" s="107"/>
      <c r="G131" s="31">
        <f t="shared" si="11"/>
        <v>0</v>
      </c>
      <c r="H131" s="49"/>
      <c r="I131" s="49">
        <f t="shared" si="8"/>
        <v>0</v>
      </c>
      <c r="J131" s="50">
        <f t="shared" si="9"/>
        <v>0</v>
      </c>
      <c r="K131" s="48"/>
      <c r="L131" s="48">
        <f t="shared" si="15"/>
        <v>0</v>
      </c>
      <c r="M131" s="51">
        <f t="shared" si="12"/>
        <v>0</v>
      </c>
      <c r="N131" s="49">
        <f t="shared" si="14"/>
        <v>0</v>
      </c>
      <c r="O131" s="49">
        <f t="shared" si="14"/>
        <v>0</v>
      </c>
      <c r="P131" s="50">
        <f t="shared" si="13"/>
        <v>0</v>
      </c>
      <c r="R131" s="15"/>
    </row>
    <row r="132" spans="2:18" s="16" customFormat="1" ht="12.75" customHeight="1">
      <c r="B132" s="101" t="s">
        <v>103</v>
      </c>
      <c r="C132" s="95" t="s">
        <v>257</v>
      </c>
      <c r="D132" s="94" t="s">
        <v>20</v>
      </c>
      <c r="E132" s="108">
        <v>1000</v>
      </c>
      <c r="F132" s="86">
        <v>0.16</v>
      </c>
      <c r="G132" s="31">
        <f t="shared" si="11"/>
        <v>160</v>
      </c>
      <c r="H132" s="49"/>
      <c r="I132" s="49">
        <f t="shared" si="8"/>
        <v>0</v>
      </c>
      <c r="J132" s="50">
        <f t="shared" si="9"/>
        <v>0</v>
      </c>
      <c r="K132" s="48"/>
      <c r="L132" s="48">
        <f t="shared" si="15"/>
        <v>0</v>
      </c>
      <c r="M132" s="51">
        <f t="shared" si="12"/>
        <v>0</v>
      </c>
      <c r="N132" s="49">
        <f t="shared" si="14"/>
        <v>0</v>
      </c>
      <c r="O132" s="49">
        <f t="shared" si="14"/>
        <v>0</v>
      </c>
      <c r="P132" s="50">
        <f t="shared" si="13"/>
        <v>0</v>
      </c>
      <c r="R132" s="15"/>
    </row>
    <row r="133" spans="2:18" s="16" customFormat="1" ht="12.75" customHeight="1">
      <c r="B133" s="101" t="s">
        <v>104</v>
      </c>
      <c r="C133" s="95" t="s">
        <v>258</v>
      </c>
      <c r="D133" s="94" t="s">
        <v>21</v>
      </c>
      <c r="E133" s="108">
        <v>70</v>
      </c>
      <c r="F133" s="86">
        <v>85</v>
      </c>
      <c r="G133" s="31">
        <f t="shared" si="11"/>
        <v>5950</v>
      </c>
      <c r="H133" s="49"/>
      <c r="I133" s="49">
        <f t="shared" si="8"/>
        <v>0</v>
      </c>
      <c r="J133" s="50">
        <f t="shared" si="9"/>
        <v>0</v>
      </c>
      <c r="K133" s="48"/>
      <c r="L133" s="48">
        <f t="shared" si="15"/>
        <v>0</v>
      </c>
      <c r="M133" s="51">
        <f t="shared" si="12"/>
        <v>0</v>
      </c>
      <c r="N133" s="49">
        <f t="shared" si="14"/>
        <v>0</v>
      </c>
      <c r="O133" s="49">
        <f t="shared" si="14"/>
        <v>0</v>
      </c>
      <c r="P133" s="50">
        <f t="shared" si="13"/>
        <v>0</v>
      </c>
      <c r="R133" s="15"/>
    </row>
    <row r="134" spans="2:18" s="16" customFormat="1" ht="25.5">
      <c r="B134" s="101" t="s">
        <v>105</v>
      </c>
      <c r="C134" s="95" t="s">
        <v>313</v>
      </c>
      <c r="D134" s="94" t="s">
        <v>51</v>
      </c>
      <c r="E134" s="108">
        <v>50</v>
      </c>
      <c r="F134" s="86">
        <v>150</v>
      </c>
      <c r="G134" s="31">
        <f t="shared" si="11"/>
        <v>7500</v>
      </c>
      <c r="H134" s="49"/>
      <c r="I134" s="49">
        <f t="shared" si="8"/>
        <v>0</v>
      </c>
      <c r="J134" s="50">
        <f t="shared" si="9"/>
        <v>0</v>
      </c>
      <c r="K134" s="48"/>
      <c r="L134" s="48">
        <f t="shared" si="15"/>
        <v>0</v>
      </c>
      <c r="M134" s="51">
        <f t="shared" si="12"/>
        <v>0</v>
      </c>
      <c r="N134" s="49">
        <f t="shared" si="14"/>
        <v>0</v>
      </c>
      <c r="O134" s="49">
        <f t="shared" si="14"/>
        <v>0</v>
      </c>
      <c r="P134" s="50">
        <f t="shared" si="13"/>
        <v>0</v>
      </c>
      <c r="R134" s="15"/>
    </row>
    <row r="135" spans="2:18" s="16" customFormat="1" ht="12.75" customHeight="1">
      <c r="B135" s="101" t="s">
        <v>106</v>
      </c>
      <c r="C135" s="95" t="s">
        <v>259</v>
      </c>
      <c r="D135" s="94" t="s">
        <v>51</v>
      </c>
      <c r="E135" s="108">
        <v>65</v>
      </c>
      <c r="F135" s="86">
        <v>13</v>
      </c>
      <c r="G135" s="31">
        <f t="shared" si="11"/>
        <v>845</v>
      </c>
      <c r="H135" s="49">
        <v>65</v>
      </c>
      <c r="I135" s="49">
        <f t="shared" si="8"/>
        <v>845</v>
      </c>
      <c r="J135" s="50">
        <f t="shared" si="9"/>
        <v>1</v>
      </c>
      <c r="K135" s="48"/>
      <c r="L135" s="48">
        <f t="shared" si="15"/>
        <v>0</v>
      </c>
      <c r="M135" s="51">
        <f t="shared" si="12"/>
        <v>0</v>
      </c>
      <c r="N135" s="49">
        <f t="shared" si="14"/>
        <v>65</v>
      </c>
      <c r="O135" s="49">
        <f t="shared" si="14"/>
        <v>845</v>
      </c>
      <c r="P135" s="50">
        <f t="shared" si="13"/>
        <v>1</v>
      </c>
      <c r="R135" s="15"/>
    </row>
    <row r="136" spans="2:18" s="16" customFormat="1" ht="12.75">
      <c r="B136" s="101" t="s">
        <v>107</v>
      </c>
      <c r="C136" s="95" t="s">
        <v>46</v>
      </c>
      <c r="D136" s="94" t="s">
        <v>20</v>
      </c>
      <c r="E136" s="108">
        <v>36</v>
      </c>
      <c r="F136" s="86">
        <v>200</v>
      </c>
      <c r="G136" s="31">
        <f t="shared" si="11"/>
        <v>7200</v>
      </c>
      <c r="H136" s="49"/>
      <c r="I136" s="49">
        <f t="shared" si="8"/>
        <v>0</v>
      </c>
      <c r="J136" s="50">
        <f t="shared" si="9"/>
        <v>0</v>
      </c>
      <c r="K136" s="48"/>
      <c r="L136" s="48">
        <f t="shared" si="15"/>
        <v>0</v>
      </c>
      <c r="M136" s="51">
        <f t="shared" si="12"/>
        <v>0</v>
      </c>
      <c r="N136" s="49">
        <f t="shared" si="14"/>
        <v>0</v>
      </c>
      <c r="O136" s="49">
        <f t="shared" si="14"/>
        <v>0</v>
      </c>
      <c r="P136" s="50">
        <f t="shared" si="13"/>
        <v>0</v>
      </c>
      <c r="R136" s="15"/>
    </row>
    <row r="137" spans="2:18" s="16" customFormat="1" ht="38.25">
      <c r="B137" s="101" t="s">
        <v>108</v>
      </c>
      <c r="C137" s="95" t="s">
        <v>260</v>
      </c>
      <c r="D137" s="94" t="s">
        <v>20</v>
      </c>
      <c r="E137" s="108">
        <v>6</v>
      </c>
      <c r="F137" s="86">
        <v>350</v>
      </c>
      <c r="G137" s="31">
        <f t="shared" si="11"/>
        <v>2100</v>
      </c>
      <c r="H137" s="49"/>
      <c r="I137" s="49">
        <f t="shared" si="8"/>
        <v>0</v>
      </c>
      <c r="J137" s="50">
        <f t="shared" si="9"/>
        <v>0</v>
      </c>
      <c r="K137" s="48"/>
      <c r="L137" s="48">
        <f t="shared" si="15"/>
        <v>0</v>
      </c>
      <c r="M137" s="51">
        <f t="shared" si="12"/>
        <v>0</v>
      </c>
      <c r="N137" s="49">
        <f t="shared" si="14"/>
        <v>0</v>
      </c>
      <c r="O137" s="49">
        <f t="shared" si="14"/>
        <v>0</v>
      </c>
      <c r="P137" s="50">
        <f t="shared" si="13"/>
        <v>0</v>
      </c>
      <c r="R137" s="15"/>
    </row>
    <row r="138" spans="2:18" s="16" customFormat="1" ht="38.25">
      <c r="B138" s="101" t="s">
        <v>109</v>
      </c>
      <c r="C138" s="95" t="s">
        <v>261</v>
      </c>
      <c r="D138" s="94" t="s">
        <v>20</v>
      </c>
      <c r="E138" s="108">
        <v>8</v>
      </c>
      <c r="F138" s="86">
        <v>350</v>
      </c>
      <c r="G138" s="31">
        <f t="shared" si="11"/>
        <v>2800</v>
      </c>
      <c r="H138" s="49"/>
      <c r="I138" s="49">
        <f t="shared" si="8"/>
        <v>0</v>
      </c>
      <c r="J138" s="50">
        <f t="shared" si="9"/>
        <v>0</v>
      </c>
      <c r="K138" s="48"/>
      <c r="L138" s="48">
        <f t="shared" si="15"/>
        <v>0</v>
      </c>
      <c r="M138" s="51">
        <f t="shared" si="12"/>
        <v>0</v>
      </c>
      <c r="N138" s="49">
        <f t="shared" si="14"/>
        <v>0</v>
      </c>
      <c r="O138" s="49">
        <f t="shared" si="14"/>
        <v>0</v>
      </c>
      <c r="P138" s="50">
        <f t="shared" si="13"/>
        <v>0</v>
      </c>
      <c r="R138" s="15"/>
    </row>
    <row r="139" spans="2:18" s="16" customFormat="1" ht="38.25">
      <c r="B139" s="101" t="s">
        <v>110</v>
      </c>
      <c r="C139" s="95" t="s">
        <v>262</v>
      </c>
      <c r="D139" s="94" t="s">
        <v>20</v>
      </c>
      <c r="E139" s="108">
        <v>16</v>
      </c>
      <c r="F139" s="86">
        <v>350</v>
      </c>
      <c r="G139" s="31">
        <f t="shared" si="11"/>
        <v>5600</v>
      </c>
      <c r="H139" s="49"/>
      <c r="I139" s="49">
        <f t="shared" si="8"/>
        <v>0</v>
      </c>
      <c r="J139" s="50">
        <f t="shared" si="9"/>
        <v>0</v>
      </c>
      <c r="K139" s="48"/>
      <c r="L139" s="48">
        <f t="shared" si="15"/>
        <v>0</v>
      </c>
      <c r="M139" s="51">
        <f t="shared" si="12"/>
        <v>0</v>
      </c>
      <c r="N139" s="49">
        <f t="shared" si="14"/>
        <v>0</v>
      </c>
      <c r="O139" s="49">
        <f t="shared" si="14"/>
        <v>0</v>
      </c>
      <c r="P139" s="50">
        <f t="shared" si="13"/>
        <v>0</v>
      </c>
      <c r="R139" s="15"/>
    </row>
    <row r="140" spans="2:18" s="16" customFormat="1" ht="42.75" customHeight="1">
      <c r="B140" s="101" t="s">
        <v>263</v>
      </c>
      <c r="C140" s="95" t="s">
        <v>264</v>
      </c>
      <c r="D140" s="94" t="s">
        <v>20</v>
      </c>
      <c r="E140" s="108">
        <v>16</v>
      </c>
      <c r="F140" s="86">
        <v>350</v>
      </c>
      <c r="G140" s="31">
        <f t="shared" si="11"/>
        <v>5600</v>
      </c>
      <c r="H140" s="49"/>
      <c r="I140" s="49">
        <f t="shared" si="8"/>
        <v>0</v>
      </c>
      <c r="J140" s="50">
        <f t="shared" si="9"/>
        <v>0</v>
      </c>
      <c r="K140" s="48"/>
      <c r="L140" s="48">
        <f t="shared" si="15"/>
        <v>0</v>
      </c>
      <c r="M140" s="51">
        <f t="shared" si="12"/>
        <v>0</v>
      </c>
      <c r="N140" s="49">
        <f t="shared" si="14"/>
        <v>0</v>
      </c>
      <c r="O140" s="49">
        <f t="shared" si="14"/>
        <v>0</v>
      </c>
      <c r="P140" s="50">
        <f t="shared" si="13"/>
        <v>0</v>
      </c>
      <c r="R140" s="15"/>
    </row>
    <row r="141" spans="2:18" s="16" customFormat="1" ht="38.25">
      <c r="B141" s="101" t="s">
        <v>111</v>
      </c>
      <c r="C141" s="95" t="s">
        <v>265</v>
      </c>
      <c r="D141" s="94" t="s">
        <v>20</v>
      </c>
      <c r="E141" s="108">
        <v>20</v>
      </c>
      <c r="F141" s="86">
        <v>350</v>
      </c>
      <c r="G141" s="31">
        <f t="shared" si="11"/>
        <v>7000</v>
      </c>
      <c r="H141" s="49"/>
      <c r="I141" s="49">
        <f aca="true" t="shared" si="16" ref="I141:I168">H141*F141</f>
        <v>0</v>
      </c>
      <c r="J141" s="50">
        <f aca="true" t="shared" si="17" ref="J141:J168">IF(H141&gt;0,I141/(E141*F141),H141)</f>
        <v>0</v>
      </c>
      <c r="K141" s="48"/>
      <c r="L141" s="48">
        <f t="shared" si="15"/>
        <v>0</v>
      </c>
      <c r="M141" s="51">
        <f t="shared" si="12"/>
        <v>0</v>
      </c>
      <c r="N141" s="49">
        <f t="shared" si="14"/>
        <v>0</v>
      </c>
      <c r="O141" s="49">
        <f t="shared" si="14"/>
        <v>0</v>
      </c>
      <c r="P141" s="50">
        <f t="shared" si="13"/>
        <v>0</v>
      </c>
      <c r="R141" s="15"/>
    </row>
    <row r="142" spans="2:18" s="16" customFormat="1" ht="38.25">
      <c r="B142" s="101" t="s">
        <v>112</v>
      </c>
      <c r="C142" s="95" t="s">
        <v>266</v>
      </c>
      <c r="D142" s="94" t="s">
        <v>20</v>
      </c>
      <c r="E142" s="108">
        <v>12</v>
      </c>
      <c r="F142" s="86">
        <v>350</v>
      </c>
      <c r="G142" s="31">
        <f t="shared" si="11"/>
        <v>4200</v>
      </c>
      <c r="H142" s="49"/>
      <c r="I142" s="49">
        <f t="shared" si="16"/>
        <v>0</v>
      </c>
      <c r="J142" s="50">
        <f t="shared" si="17"/>
        <v>0</v>
      </c>
      <c r="K142" s="48"/>
      <c r="L142" s="48">
        <f t="shared" si="15"/>
        <v>0</v>
      </c>
      <c r="M142" s="51">
        <f t="shared" si="12"/>
        <v>0</v>
      </c>
      <c r="N142" s="49">
        <f t="shared" si="14"/>
        <v>0</v>
      </c>
      <c r="O142" s="49">
        <f t="shared" si="14"/>
        <v>0</v>
      </c>
      <c r="P142" s="50">
        <f t="shared" si="13"/>
        <v>0</v>
      </c>
      <c r="R142" s="15"/>
    </row>
    <row r="143" spans="2:18" s="16" customFormat="1" ht="42" customHeight="1">
      <c r="B143" s="101" t="s">
        <v>267</v>
      </c>
      <c r="C143" s="95" t="s">
        <v>268</v>
      </c>
      <c r="D143" s="94" t="s">
        <v>20</v>
      </c>
      <c r="E143" s="108">
        <v>12</v>
      </c>
      <c r="F143" s="86">
        <v>350</v>
      </c>
      <c r="G143" s="31">
        <f t="shared" si="11"/>
        <v>4200</v>
      </c>
      <c r="H143" s="49"/>
      <c r="I143" s="49">
        <f t="shared" si="16"/>
        <v>0</v>
      </c>
      <c r="J143" s="50">
        <f t="shared" si="17"/>
        <v>0</v>
      </c>
      <c r="K143" s="48"/>
      <c r="L143" s="48">
        <f t="shared" si="15"/>
        <v>0</v>
      </c>
      <c r="M143" s="51">
        <f t="shared" si="12"/>
        <v>0</v>
      </c>
      <c r="N143" s="49">
        <f t="shared" si="14"/>
        <v>0</v>
      </c>
      <c r="O143" s="49">
        <f t="shared" si="14"/>
        <v>0</v>
      </c>
      <c r="P143" s="50">
        <f t="shared" si="13"/>
        <v>0</v>
      </c>
      <c r="R143" s="15"/>
    </row>
    <row r="144" spans="2:18" s="16" customFormat="1" ht="38.25">
      <c r="B144" s="101" t="s">
        <v>269</v>
      </c>
      <c r="C144" s="95" t="s">
        <v>270</v>
      </c>
      <c r="D144" s="94" t="s">
        <v>20</v>
      </c>
      <c r="E144" s="108">
        <v>12</v>
      </c>
      <c r="F144" s="86">
        <v>350</v>
      </c>
      <c r="G144" s="31">
        <f t="shared" si="11"/>
        <v>4200</v>
      </c>
      <c r="H144" s="49"/>
      <c r="I144" s="49">
        <f t="shared" si="16"/>
        <v>0</v>
      </c>
      <c r="J144" s="50">
        <f t="shared" si="17"/>
        <v>0</v>
      </c>
      <c r="K144" s="48"/>
      <c r="L144" s="48">
        <f t="shared" si="15"/>
        <v>0</v>
      </c>
      <c r="M144" s="51">
        <f t="shared" si="12"/>
        <v>0</v>
      </c>
      <c r="N144" s="49">
        <f t="shared" si="14"/>
        <v>0</v>
      </c>
      <c r="O144" s="49">
        <f t="shared" si="14"/>
        <v>0</v>
      </c>
      <c r="P144" s="50">
        <f t="shared" si="13"/>
        <v>0</v>
      </c>
      <c r="R144" s="15"/>
    </row>
    <row r="145" spans="2:18" s="16" customFormat="1" ht="38.25">
      <c r="B145" s="101" t="s">
        <v>271</v>
      </c>
      <c r="C145" s="95" t="s">
        <v>49</v>
      </c>
      <c r="D145" s="94" t="s">
        <v>20</v>
      </c>
      <c r="E145" s="108">
        <v>16</v>
      </c>
      <c r="F145" s="86">
        <v>250</v>
      </c>
      <c r="G145" s="31">
        <f t="shared" si="11"/>
        <v>4000</v>
      </c>
      <c r="H145" s="49"/>
      <c r="I145" s="49">
        <f t="shared" si="16"/>
        <v>0</v>
      </c>
      <c r="J145" s="50">
        <f t="shared" si="17"/>
        <v>0</v>
      </c>
      <c r="K145" s="48"/>
      <c r="L145" s="48">
        <f t="shared" si="15"/>
        <v>0</v>
      </c>
      <c r="M145" s="51">
        <f t="shared" si="12"/>
        <v>0</v>
      </c>
      <c r="N145" s="49">
        <f t="shared" si="14"/>
        <v>0</v>
      </c>
      <c r="O145" s="49">
        <f t="shared" si="14"/>
        <v>0</v>
      </c>
      <c r="P145" s="50">
        <f t="shared" si="13"/>
        <v>0</v>
      </c>
      <c r="R145" s="15"/>
    </row>
    <row r="146" spans="2:18" s="16" customFormat="1" ht="38.25">
      <c r="B146" s="101" t="s">
        <v>272</v>
      </c>
      <c r="C146" s="95" t="s">
        <v>273</v>
      </c>
      <c r="D146" s="94" t="s">
        <v>51</v>
      </c>
      <c r="E146" s="108">
        <v>100</v>
      </c>
      <c r="F146" s="86">
        <v>29.65</v>
      </c>
      <c r="G146" s="31">
        <f aca="true" t="shared" si="18" ref="G146:G167">E146*F146</f>
        <v>2965</v>
      </c>
      <c r="H146" s="49"/>
      <c r="I146" s="49">
        <f t="shared" si="16"/>
        <v>0</v>
      </c>
      <c r="J146" s="50">
        <f t="shared" si="17"/>
        <v>0</v>
      </c>
      <c r="K146" s="48"/>
      <c r="L146" s="48">
        <f t="shared" si="15"/>
        <v>0</v>
      </c>
      <c r="M146" s="51">
        <f aca="true" t="shared" si="19" ref="M146:M167">IF(K146&gt;0,L146/(E146*F146),K146)</f>
        <v>0</v>
      </c>
      <c r="N146" s="49">
        <f t="shared" si="14"/>
        <v>0</v>
      </c>
      <c r="O146" s="49">
        <f t="shared" si="14"/>
        <v>0</v>
      </c>
      <c r="P146" s="50">
        <f aca="true" t="shared" si="20" ref="P146:P167">IF(N146&gt;0,O146/(E146*F146),N146)</f>
        <v>0</v>
      </c>
      <c r="R146" s="15"/>
    </row>
    <row r="147" spans="2:18" s="16" customFormat="1" ht="25.5">
      <c r="B147" s="101" t="s">
        <v>274</v>
      </c>
      <c r="C147" s="95" t="s">
        <v>47</v>
      </c>
      <c r="D147" s="94" t="s">
        <v>51</v>
      </c>
      <c r="E147" s="108">
        <v>100</v>
      </c>
      <c r="F147" s="86">
        <v>150</v>
      </c>
      <c r="G147" s="31">
        <f t="shared" si="18"/>
        <v>15000</v>
      </c>
      <c r="H147" s="49"/>
      <c r="I147" s="49">
        <f t="shared" si="16"/>
        <v>0</v>
      </c>
      <c r="J147" s="50">
        <f t="shared" si="17"/>
        <v>0</v>
      </c>
      <c r="K147" s="48"/>
      <c r="L147" s="48">
        <f t="shared" si="15"/>
        <v>0</v>
      </c>
      <c r="M147" s="51">
        <f t="shared" si="19"/>
        <v>0</v>
      </c>
      <c r="N147" s="49">
        <f t="shared" si="14"/>
        <v>0</v>
      </c>
      <c r="O147" s="49">
        <f t="shared" si="14"/>
        <v>0</v>
      </c>
      <c r="P147" s="50">
        <f t="shared" si="20"/>
        <v>0</v>
      </c>
      <c r="R147" s="15"/>
    </row>
    <row r="148" spans="2:18" s="16" customFormat="1" ht="38.25">
      <c r="B148" s="101" t="s">
        <v>275</v>
      </c>
      <c r="C148" s="95" t="s">
        <v>276</v>
      </c>
      <c r="D148" s="94" t="s">
        <v>51</v>
      </c>
      <c r="E148" s="108">
        <v>100</v>
      </c>
      <c r="F148" s="86">
        <v>140</v>
      </c>
      <c r="G148" s="31">
        <f t="shared" si="18"/>
        <v>14000</v>
      </c>
      <c r="H148" s="49"/>
      <c r="I148" s="49">
        <f t="shared" si="16"/>
        <v>0</v>
      </c>
      <c r="J148" s="50">
        <f t="shared" si="17"/>
        <v>0</v>
      </c>
      <c r="K148" s="48"/>
      <c r="L148" s="48">
        <f t="shared" si="15"/>
        <v>0</v>
      </c>
      <c r="M148" s="51">
        <f t="shared" si="19"/>
        <v>0</v>
      </c>
      <c r="N148" s="49">
        <f t="shared" si="14"/>
        <v>0</v>
      </c>
      <c r="O148" s="49">
        <f t="shared" si="14"/>
        <v>0</v>
      </c>
      <c r="P148" s="50">
        <f t="shared" si="20"/>
        <v>0</v>
      </c>
      <c r="R148" s="15"/>
    </row>
    <row r="149" spans="2:18" s="16" customFormat="1" ht="25.5">
      <c r="B149" s="101" t="s">
        <v>277</v>
      </c>
      <c r="C149" s="95" t="s">
        <v>278</v>
      </c>
      <c r="D149" s="94" t="s">
        <v>310</v>
      </c>
      <c r="E149" s="108">
        <v>1</v>
      </c>
      <c r="F149" s="86">
        <v>1539.18</v>
      </c>
      <c r="G149" s="31">
        <f t="shared" si="18"/>
        <v>1539.18</v>
      </c>
      <c r="H149" s="49"/>
      <c r="I149" s="49">
        <f t="shared" si="16"/>
        <v>0</v>
      </c>
      <c r="J149" s="50">
        <f t="shared" si="17"/>
        <v>0</v>
      </c>
      <c r="K149" s="48"/>
      <c r="L149" s="48">
        <f t="shared" si="15"/>
        <v>0</v>
      </c>
      <c r="M149" s="51">
        <f t="shared" si="19"/>
        <v>0</v>
      </c>
      <c r="N149" s="49">
        <f t="shared" si="14"/>
        <v>0</v>
      </c>
      <c r="O149" s="49">
        <f t="shared" si="14"/>
        <v>0</v>
      </c>
      <c r="P149" s="50">
        <f t="shared" si="20"/>
        <v>0</v>
      </c>
      <c r="R149" s="15"/>
    </row>
    <row r="150" spans="2:18" s="16" customFormat="1" ht="38.25">
      <c r="B150" s="101" t="s">
        <v>279</v>
      </c>
      <c r="C150" s="95" t="s">
        <v>280</v>
      </c>
      <c r="D150" s="94" t="s">
        <v>310</v>
      </c>
      <c r="E150" s="108">
        <v>1</v>
      </c>
      <c r="F150" s="86">
        <v>15000</v>
      </c>
      <c r="G150" s="31">
        <f t="shared" si="18"/>
        <v>15000</v>
      </c>
      <c r="H150" s="49"/>
      <c r="I150" s="49">
        <f t="shared" si="16"/>
        <v>0</v>
      </c>
      <c r="J150" s="50">
        <f t="shared" si="17"/>
        <v>0</v>
      </c>
      <c r="K150" s="48"/>
      <c r="L150" s="48">
        <f t="shared" si="15"/>
        <v>0</v>
      </c>
      <c r="M150" s="51">
        <f t="shared" si="19"/>
        <v>0</v>
      </c>
      <c r="N150" s="49">
        <f t="shared" si="14"/>
        <v>0</v>
      </c>
      <c r="O150" s="49">
        <f t="shared" si="14"/>
        <v>0</v>
      </c>
      <c r="P150" s="50">
        <f t="shared" si="20"/>
        <v>0</v>
      </c>
      <c r="R150" s="15"/>
    </row>
    <row r="151" spans="2:18" s="16" customFormat="1" ht="38.25">
      <c r="B151" s="101" t="s">
        <v>281</v>
      </c>
      <c r="C151" s="95" t="s">
        <v>282</v>
      </c>
      <c r="D151" s="94" t="s">
        <v>20</v>
      </c>
      <c r="E151" s="108">
        <v>40</v>
      </c>
      <c r="F151" s="86">
        <v>200</v>
      </c>
      <c r="G151" s="31">
        <f t="shared" si="18"/>
        <v>8000</v>
      </c>
      <c r="H151" s="49"/>
      <c r="I151" s="49">
        <f t="shared" si="16"/>
        <v>0</v>
      </c>
      <c r="J151" s="50">
        <f t="shared" si="17"/>
        <v>0</v>
      </c>
      <c r="K151" s="48"/>
      <c r="L151" s="48">
        <f t="shared" si="15"/>
        <v>0</v>
      </c>
      <c r="M151" s="51">
        <f t="shared" si="19"/>
        <v>0</v>
      </c>
      <c r="N151" s="49">
        <f t="shared" si="14"/>
        <v>0</v>
      </c>
      <c r="O151" s="49">
        <f t="shared" si="14"/>
        <v>0</v>
      </c>
      <c r="P151" s="50">
        <f t="shared" si="20"/>
        <v>0</v>
      </c>
      <c r="R151" s="15"/>
    </row>
    <row r="152" spans="2:18" s="16" customFormat="1" ht="38.25">
      <c r="B152" s="101" t="s">
        <v>283</v>
      </c>
      <c r="C152" s="95" t="s">
        <v>284</v>
      </c>
      <c r="D152" s="94" t="s">
        <v>20</v>
      </c>
      <c r="E152" s="108">
        <v>20</v>
      </c>
      <c r="F152" s="86">
        <v>200</v>
      </c>
      <c r="G152" s="31">
        <f t="shared" si="18"/>
        <v>4000</v>
      </c>
      <c r="H152" s="49"/>
      <c r="I152" s="49">
        <f t="shared" si="16"/>
        <v>0</v>
      </c>
      <c r="J152" s="50">
        <f t="shared" si="17"/>
        <v>0</v>
      </c>
      <c r="K152" s="48"/>
      <c r="L152" s="48">
        <f t="shared" si="15"/>
        <v>0</v>
      </c>
      <c r="M152" s="51">
        <f t="shared" si="19"/>
        <v>0</v>
      </c>
      <c r="N152" s="49">
        <f t="shared" si="14"/>
        <v>0</v>
      </c>
      <c r="O152" s="49">
        <f t="shared" si="14"/>
        <v>0</v>
      </c>
      <c r="P152" s="50">
        <f t="shared" si="20"/>
        <v>0</v>
      </c>
      <c r="R152" s="15"/>
    </row>
    <row r="153" spans="2:18" s="16" customFormat="1" ht="12.75">
      <c r="B153" s="101" t="s">
        <v>285</v>
      </c>
      <c r="C153" s="95" t="s">
        <v>286</v>
      </c>
      <c r="D153" s="94" t="s">
        <v>20</v>
      </c>
      <c r="E153" s="108">
        <v>50</v>
      </c>
      <c r="F153" s="86">
        <v>40.46</v>
      </c>
      <c r="G153" s="31">
        <f t="shared" si="18"/>
        <v>2023</v>
      </c>
      <c r="H153" s="49"/>
      <c r="I153" s="49">
        <f t="shared" si="16"/>
        <v>0</v>
      </c>
      <c r="J153" s="50">
        <f t="shared" si="17"/>
        <v>0</v>
      </c>
      <c r="K153" s="48"/>
      <c r="L153" s="48">
        <f t="shared" si="15"/>
        <v>0</v>
      </c>
      <c r="M153" s="51">
        <f t="shared" si="19"/>
        <v>0</v>
      </c>
      <c r="N153" s="49">
        <f t="shared" si="14"/>
        <v>0</v>
      </c>
      <c r="O153" s="49">
        <f t="shared" si="14"/>
        <v>0</v>
      </c>
      <c r="P153" s="50">
        <f t="shared" si="20"/>
        <v>0</v>
      </c>
      <c r="R153" s="15"/>
    </row>
    <row r="154" spans="2:18" s="16" customFormat="1" ht="12.75">
      <c r="B154" s="101" t="s">
        <v>287</v>
      </c>
      <c r="C154" s="95" t="s">
        <v>48</v>
      </c>
      <c r="D154" s="94" t="s">
        <v>310</v>
      </c>
      <c r="E154" s="108">
        <v>1</v>
      </c>
      <c r="F154" s="86">
        <v>4788.81</v>
      </c>
      <c r="G154" s="31">
        <f t="shared" si="18"/>
        <v>4788.81</v>
      </c>
      <c r="H154" s="49"/>
      <c r="I154" s="49">
        <f t="shared" si="16"/>
        <v>0</v>
      </c>
      <c r="J154" s="50">
        <f t="shared" si="17"/>
        <v>0</v>
      </c>
      <c r="K154" s="48"/>
      <c r="L154" s="48">
        <f t="shared" si="15"/>
        <v>0</v>
      </c>
      <c r="M154" s="51">
        <f t="shared" si="19"/>
        <v>0</v>
      </c>
      <c r="N154" s="49">
        <f t="shared" si="14"/>
        <v>0</v>
      </c>
      <c r="O154" s="49">
        <f t="shared" si="14"/>
        <v>0</v>
      </c>
      <c r="P154" s="50">
        <f t="shared" si="20"/>
        <v>0</v>
      </c>
      <c r="R154" s="15"/>
    </row>
    <row r="155" spans="2:18" s="16" customFormat="1" ht="12.75">
      <c r="B155" s="101" t="s">
        <v>288</v>
      </c>
      <c r="C155" s="95" t="s">
        <v>50</v>
      </c>
      <c r="D155" s="94" t="s">
        <v>51</v>
      </c>
      <c r="E155" s="108">
        <v>10</v>
      </c>
      <c r="F155" s="86">
        <v>100</v>
      </c>
      <c r="G155" s="31">
        <f t="shared" si="18"/>
        <v>1000</v>
      </c>
      <c r="H155" s="49"/>
      <c r="I155" s="49">
        <f t="shared" si="16"/>
        <v>0</v>
      </c>
      <c r="J155" s="50">
        <f t="shared" si="17"/>
        <v>0</v>
      </c>
      <c r="K155" s="48"/>
      <c r="L155" s="48">
        <f t="shared" si="15"/>
        <v>0</v>
      </c>
      <c r="M155" s="51">
        <f t="shared" si="19"/>
        <v>0</v>
      </c>
      <c r="N155" s="49">
        <f t="shared" si="14"/>
        <v>0</v>
      </c>
      <c r="O155" s="49">
        <f t="shared" si="14"/>
        <v>0</v>
      </c>
      <c r="P155" s="50">
        <f t="shared" si="20"/>
        <v>0</v>
      </c>
      <c r="R155" s="15"/>
    </row>
    <row r="156" spans="2:18" s="16" customFormat="1" ht="12.75">
      <c r="B156" s="101" t="s">
        <v>289</v>
      </c>
      <c r="C156" s="93" t="s">
        <v>52</v>
      </c>
      <c r="D156" s="94"/>
      <c r="E156" s="108"/>
      <c r="F156" s="106"/>
      <c r="G156" s="31">
        <f t="shared" si="18"/>
        <v>0</v>
      </c>
      <c r="H156" s="49"/>
      <c r="I156" s="49">
        <f t="shared" si="16"/>
        <v>0</v>
      </c>
      <c r="J156" s="50">
        <f t="shared" si="17"/>
        <v>0</v>
      </c>
      <c r="K156" s="48"/>
      <c r="L156" s="48">
        <f t="shared" si="15"/>
        <v>0</v>
      </c>
      <c r="M156" s="51">
        <f t="shared" si="19"/>
        <v>0</v>
      </c>
      <c r="N156" s="49">
        <f t="shared" si="14"/>
        <v>0</v>
      </c>
      <c r="O156" s="49">
        <f t="shared" si="14"/>
        <v>0</v>
      </c>
      <c r="P156" s="50">
        <f t="shared" si="20"/>
        <v>0</v>
      </c>
      <c r="R156" s="15"/>
    </row>
    <row r="157" spans="2:18" s="16" customFormat="1" ht="12.75">
      <c r="B157" s="101" t="s">
        <v>290</v>
      </c>
      <c r="C157" s="95" t="s">
        <v>291</v>
      </c>
      <c r="D157" s="94" t="s">
        <v>21</v>
      </c>
      <c r="E157" s="108">
        <v>20</v>
      </c>
      <c r="F157" s="86">
        <v>550</v>
      </c>
      <c r="G157" s="31">
        <f t="shared" si="18"/>
        <v>11000</v>
      </c>
      <c r="H157" s="49"/>
      <c r="I157" s="49">
        <f t="shared" si="16"/>
        <v>0</v>
      </c>
      <c r="J157" s="50">
        <f t="shared" si="17"/>
        <v>0</v>
      </c>
      <c r="K157" s="48"/>
      <c r="L157" s="48">
        <f t="shared" si="15"/>
        <v>0</v>
      </c>
      <c r="M157" s="51">
        <f t="shared" si="19"/>
        <v>0</v>
      </c>
      <c r="N157" s="49">
        <f t="shared" si="14"/>
        <v>0</v>
      </c>
      <c r="O157" s="49">
        <f t="shared" si="14"/>
        <v>0</v>
      </c>
      <c r="P157" s="50">
        <f t="shared" si="20"/>
        <v>0</v>
      </c>
      <c r="R157" s="15"/>
    </row>
    <row r="158" spans="2:18" s="16" customFormat="1" ht="25.5">
      <c r="B158" s="101" t="s">
        <v>292</v>
      </c>
      <c r="C158" s="95" t="s">
        <v>293</v>
      </c>
      <c r="D158" s="94" t="s">
        <v>20</v>
      </c>
      <c r="E158" s="108">
        <v>107.28</v>
      </c>
      <c r="F158" s="86">
        <v>57.809999999999995</v>
      </c>
      <c r="G158" s="31">
        <f t="shared" si="18"/>
        <v>6201.8568</v>
      </c>
      <c r="H158" s="49"/>
      <c r="I158" s="49">
        <f t="shared" si="16"/>
        <v>0</v>
      </c>
      <c r="J158" s="50">
        <f t="shared" si="17"/>
        <v>0</v>
      </c>
      <c r="K158" s="48"/>
      <c r="L158" s="48">
        <f t="shared" si="15"/>
        <v>0</v>
      </c>
      <c r="M158" s="51">
        <f t="shared" si="19"/>
        <v>0</v>
      </c>
      <c r="N158" s="49">
        <f t="shared" si="14"/>
        <v>0</v>
      </c>
      <c r="O158" s="49">
        <f t="shared" si="14"/>
        <v>0</v>
      </c>
      <c r="P158" s="50">
        <f t="shared" si="20"/>
        <v>0</v>
      </c>
      <c r="R158" s="15"/>
    </row>
    <row r="159" spans="2:18" s="16" customFormat="1" ht="25.5">
      <c r="B159" s="101" t="s">
        <v>294</v>
      </c>
      <c r="C159" s="95" t="s">
        <v>295</v>
      </c>
      <c r="D159" s="94" t="s">
        <v>30</v>
      </c>
      <c r="E159" s="108">
        <v>2700</v>
      </c>
      <c r="F159" s="86">
        <v>5.85</v>
      </c>
      <c r="G159" s="31">
        <f t="shared" si="18"/>
        <v>15794.999999999998</v>
      </c>
      <c r="H159" s="49"/>
      <c r="I159" s="49">
        <f t="shared" si="16"/>
        <v>0</v>
      </c>
      <c r="J159" s="50">
        <f t="shared" si="17"/>
        <v>0</v>
      </c>
      <c r="K159" s="48"/>
      <c r="L159" s="48">
        <f t="shared" si="15"/>
        <v>0</v>
      </c>
      <c r="M159" s="51">
        <f t="shared" si="19"/>
        <v>0</v>
      </c>
      <c r="N159" s="49">
        <f t="shared" si="14"/>
        <v>0</v>
      </c>
      <c r="O159" s="49">
        <f t="shared" si="14"/>
        <v>0</v>
      </c>
      <c r="P159" s="50">
        <f t="shared" si="20"/>
        <v>0</v>
      </c>
      <c r="R159" s="15"/>
    </row>
    <row r="160" spans="2:18" s="16" customFormat="1" ht="25.5">
      <c r="B160" s="101" t="s">
        <v>296</v>
      </c>
      <c r="C160" s="95" t="s">
        <v>53</v>
      </c>
      <c r="D160" s="94" t="s">
        <v>67</v>
      </c>
      <c r="E160" s="108">
        <v>160</v>
      </c>
      <c r="F160" s="86">
        <v>150</v>
      </c>
      <c r="G160" s="31">
        <f t="shared" si="18"/>
        <v>24000</v>
      </c>
      <c r="H160" s="49"/>
      <c r="I160" s="49">
        <f t="shared" si="16"/>
        <v>0</v>
      </c>
      <c r="J160" s="50">
        <f t="shared" si="17"/>
        <v>0</v>
      </c>
      <c r="K160" s="48">
        <v>48</v>
      </c>
      <c r="L160" s="48">
        <f t="shared" si="15"/>
        <v>7200</v>
      </c>
      <c r="M160" s="51">
        <f t="shared" si="19"/>
        <v>0.3</v>
      </c>
      <c r="N160" s="49">
        <f t="shared" si="14"/>
        <v>48</v>
      </c>
      <c r="O160" s="49">
        <f t="shared" si="14"/>
        <v>7200</v>
      </c>
      <c r="P160" s="50">
        <f t="shared" si="20"/>
        <v>0.3</v>
      </c>
      <c r="R160" s="15"/>
    </row>
    <row r="161" spans="2:18" s="16" customFormat="1" ht="12.75">
      <c r="B161" s="101" t="s">
        <v>297</v>
      </c>
      <c r="C161" s="95" t="s">
        <v>54</v>
      </c>
      <c r="D161" s="94" t="s">
        <v>67</v>
      </c>
      <c r="E161" s="108">
        <v>16</v>
      </c>
      <c r="F161" s="86">
        <v>80</v>
      </c>
      <c r="G161" s="31">
        <f t="shared" si="18"/>
        <v>1280</v>
      </c>
      <c r="H161" s="49"/>
      <c r="I161" s="49">
        <f t="shared" si="16"/>
        <v>0</v>
      </c>
      <c r="J161" s="50">
        <f t="shared" si="17"/>
        <v>0</v>
      </c>
      <c r="K161" s="48">
        <v>9</v>
      </c>
      <c r="L161" s="48">
        <f t="shared" si="15"/>
        <v>720</v>
      </c>
      <c r="M161" s="51">
        <f t="shared" si="19"/>
        <v>0.5625</v>
      </c>
      <c r="N161" s="49">
        <f aca="true" t="shared" si="21" ref="N161:O167">K161+H161</f>
        <v>9</v>
      </c>
      <c r="O161" s="49">
        <f t="shared" si="21"/>
        <v>720</v>
      </c>
      <c r="P161" s="50">
        <f t="shared" si="20"/>
        <v>0.5625</v>
      </c>
      <c r="R161" s="15"/>
    </row>
    <row r="162" spans="2:18" s="16" customFormat="1" ht="12.75">
      <c r="B162" s="101" t="s">
        <v>298</v>
      </c>
      <c r="C162" s="95" t="s">
        <v>55</v>
      </c>
      <c r="D162" s="94" t="s">
        <v>67</v>
      </c>
      <c r="E162" s="108">
        <v>24</v>
      </c>
      <c r="F162" s="86">
        <v>90</v>
      </c>
      <c r="G162" s="31">
        <f t="shared" si="18"/>
        <v>2160</v>
      </c>
      <c r="H162" s="49"/>
      <c r="I162" s="49">
        <f t="shared" si="16"/>
        <v>0</v>
      </c>
      <c r="J162" s="50">
        <f t="shared" si="17"/>
        <v>0</v>
      </c>
      <c r="K162" s="48">
        <v>12</v>
      </c>
      <c r="L162" s="48">
        <f t="shared" si="15"/>
        <v>1080</v>
      </c>
      <c r="M162" s="51">
        <f t="shared" si="19"/>
        <v>0.5</v>
      </c>
      <c r="N162" s="49">
        <f t="shared" si="21"/>
        <v>12</v>
      </c>
      <c r="O162" s="49">
        <f t="shared" si="21"/>
        <v>1080</v>
      </c>
      <c r="P162" s="50">
        <f t="shared" si="20"/>
        <v>0.5</v>
      </c>
      <c r="R162" s="15"/>
    </row>
    <row r="163" spans="2:18" s="16" customFormat="1" ht="12.75">
      <c r="B163" s="101" t="s">
        <v>299</v>
      </c>
      <c r="C163" s="95" t="s">
        <v>300</v>
      </c>
      <c r="D163" s="94" t="s">
        <v>67</v>
      </c>
      <c r="E163" s="108">
        <v>16</v>
      </c>
      <c r="F163" s="86">
        <v>80</v>
      </c>
      <c r="G163" s="31">
        <f t="shared" si="18"/>
        <v>1280</v>
      </c>
      <c r="H163" s="49"/>
      <c r="I163" s="49">
        <f t="shared" si="16"/>
        <v>0</v>
      </c>
      <c r="J163" s="50">
        <f t="shared" si="17"/>
        <v>0</v>
      </c>
      <c r="K163" s="48">
        <v>6</v>
      </c>
      <c r="L163" s="48">
        <f t="shared" si="15"/>
        <v>480</v>
      </c>
      <c r="M163" s="51">
        <f t="shared" si="19"/>
        <v>0.375</v>
      </c>
      <c r="N163" s="49">
        <f t="shared" si="21"/>
        <v>6</v>
      </c>
      <c r="O163" s="49">
        <f t="shared" si="21"/>
        <v>480</v>
      </c>
      <c r="P163" s="50">
        <f t="shared" si="20"/>
        <v>0.375</v>
      </c>
      <c r="R163" s="15"/>
    </row>
    <row r="164" spans="2:18" s="16" customFormat="1" ht="12.75">
      <c r="B164" s="101" t="s">
        <v>301</v>
      </c>
      <c r="C164" s="95" t="s">
        <v>302</v>
      </c>
      <c r="D164" s="94" t="s">
        <v>130</v>
      </c>
      <c r="E164" s="108">
        <v>6</v>
      </c>
      <c r="F164" s="86">
        <v>1000</v>
      </c>
      <c r="G164" s="31">
        <f t="shared" si="18"/>
        <v>6000</v>
      </c>
      <c r="H164" s="49"/>
      <c r="I164" s="49">
        <f t="shared" si="16"/>
        <v>0</v>
      </c>
      <c r="J164" s="50">
        <f t="shared" si="17"/>
        <v>0</v>
      </c>
      <c r="K164" s="48"/>
      <c r="L164" s="48">
        <f t="shared" si="15"/>
        <v>0</v>
      </c>
      <c r="M164" s="51">
        <f t="shared" si="19"/>
        <v>0</v>
      </c>
      <c r="N164" s="49">
        <f t="shared" si="21"/>
        <v>0</v>
      </c>
      <c r="O164" s="49">
        <f t="shared" si="21"/>
        <v>0</v>
      </c>
      <c r="P164" s="50">
        <f t="shared" si="20"/>
        <v>0</v>
      </c>
      <c r="R164" s="15"/>
    </row>
    <row r="165" spans="2:18" s="16" customFormat="1" ht="12.75">
      <c r="B165" s="104">
        <v>8</v>
      </c>
      <c r="C165" s="93" t="s">
        <v>389</v>
      </c>
      <c r="D165" s="94"/>
      <c r="E165" s="124"/>
      <c r="F165" s="106"/>
      <c r="G165" s="31">
        <f t="shared" si="18"/>
        <v>0</v>
      </c>
      <c r="H165" s="49"/>
      <c r="I165" s="49">
        <f t="shared" si="16"/>
        <v>0</v>
      </c>
      <c r="J165" s="50">
        <f t="shared" si="17"/>
        <v>0</v>
      </c>
      <c r="K165" s="48"/>
      <c r="L165" s="48">
        <f t="shared" si="15"/>
        <v>0</v>
      </c>
      <c r="M165" s="51">
        <f t="shared" si="19"/>
        <v>0</v>
      </c>
      <c r="N165" s="49">
        <f t="shared" si="21"/>
        <v>0</v>
      </c>
      <c r="O165" s="49">
        <f t="shared" si="21"/>
        <v>0</v>
      </c>
      <c r="P165" s="50">
        <f t="shared" si="20"/>
        <v>0</v>
      </c>
      <c r="R165" s="15"/>
    </row>
    <row r="166" spans="2:18" s="16" customFormat="1" ht="12.75">
      <c r="B166" s="101" t="s">
        <v>113</v>
      </c>
      <c r="C166" s="95" t="s">
        <v>303</v>
      </c>
      <c r="D166" s="94" t="s">
        <v>130</v>
      </c>
      <c r="E166" s="108">
        <v>5</v>
      </c>
      <c r="F166" s="108">
        <v>12000</v>
      </c>
      <c r="G166" s="31">
        <f t="shared" si="18"/>
        <v>60000</v>
      </c>
      <c r="H166" s="49">
        <v>1</v>
      </c>
      <c r="I166" s="49">
        <f t="shared" si="16"/>
        <v>12000</v>
      </c>
      <c r="J166" s="50">
        <f t="shared" si="17"/>
        <v>0.2</v>
      </c>
      <c r="K166" s="48">
        <v>1</v>
      </c>
      <c r="L166" s="48">
        <f t="shared" si="15"/>
        <v>12000</v>
      </c>
      <c r="M166" s="51">
        <f t="shared" si="19"/>
        <v>0.2</v>
      </c>
      <c r="N166" s="49">
        <f t="shared" si="21"/>
        <v>2</v>
      </c>
      <c r="O166" s="49">
        <f t="shared" si="21"/>
        <v>24000</v>
      </c>
      <c r="P166" s="50">
        <f t="shared" si="20"/>
        <v>0.4</v>
      </c>
      <c r="R166" s="15"/>
    </row>
    <row r="167" spans="2:18" s="16" customFormat="1" ht="12.75">
      <c r="B167" s="101" t="s">
        <v>114</v>
      </c>
      <c r="C167" s="95" t="s">
        <v>304</v>
      </c>
      <c r="D167" s="94" t="s">
        <v>130</v>
      </c>
      <c r="E167" s="108">
        <v>4</v>
      </c>
      <c r="F167" s="108">
        <v>10000</v>
      </c>
      <c r="G167" s="31">
        <f t="shared" si="18"/>
        <v>40000</v>
      </c>
      <c r="H167" s="49">
        <v>1</v>
      </c>
      <c r="I167" s="49">
        <f t="shared" si="16"/>
        <v>10000</v>
      </c>
      <c r="J167" s="50">
        <f t="shared" si="17"/>
        <v>0.25</v>
      </c>
      <c r="K167" s="48">
        <v>1</v>
      </c>
      <c r="L167" s="48">
        <f t="shared" si="15"/>
        <v>10000</v>
      </c>
      <c r="M167" s="51">
        <f t="shared" si="19"/>
        <v>0.25</v>
      </c>
      <c r="N167" s="49">
        <f t="shared" si="21"/>
        <v>2</v>
      </c>
      <c r="O167" s="49">
        <f t="shared" si="21"/>
        <v>20000</v>
      </c>
      <c r="P167" s="50">
        <f t="shared" si="20"/>
        <v>0.5</v>
      </c>
      <c r="R167" s="15"/>
    </row>
    <row r="168" spans="2:18" s="17" customFormat="1" ht="21" customHeight="1">
      <c r="B168" s="290" t="s">
        <v>16</v>
      </c>
      <c r="C168" s="290"/>
      <c r="D168" s="291">
        <f>SUM(G16:G167)-0.16</f>
        <v>2495828.7053196165</v>
      </c>
      <c r="E168" s="291"/>
      <c r="F168" s="291"/>
      <c r="G168" s="52"/>
      <c r="H168" s="49"/>
      <c r="I168" s="49">
        <f t="shared" si="16"/>
        <v>0</v>
      </c>
      <c r="J168" s="50">
        <f t="shared" si="17"/>
        <v>0</v>
      </c>
      <c r="K168" s="48"/>
      <c r="L168" s="57">
        <f>SUM(L16:L167)</f>
        <v>64050</v>
      </c>
      <c r="M168" s="58">
        <f>L168/D168</f>
        <v>0.025662818871937665</v>
      </c>
      <c r="N168" s="49"/>
      <c r="O168" s="53">
        <f>SUM(O16:O167)</f>
        <v>111895</v>
      </c>
      <c r="P168" s="54">
        <f>O168/D168</f>
        <v>0.044832804335292194</v>
      </c>
      <c r="R168" s="15">
        <f>ROUND(E171*F171,2)</f>
        <v>0</v>
      </c>
    </row>
    <row r="169" spans="2:16" s="17" customFormat="1" ht="12.75" customHeight="1">
      <c r="B169" s="40"/>
      <c r="C169" s="40"/>
      <c r="D169" s="18"/>
      <c r="E169" s="126"/>
      <c r="F169" s="19"/>
      <c r="G169" s="19"/>
      <c r="H169" s="20"/>
      <c r="I169" s="21"/>
      <c r="J169" s="22"/>
      <c r="K169" s="20"/>
      <c r="L169" s="21"/>
      <c r="M169" s="22"/>
      <c r="N169" s="20"/>
      <c r="O169" s="21"/>
      <c r="P169" s="22"/>
    </row>
    <row r="170" spans="2:16" s="17" customFormat="1" ht="17.25" customHeight="1">
      <c r="B170" s="40"/>
      <c r="C170" s="40"/>
      <c r="D170" s="18"/>
      <c r="E170" s="126"/>
      <c r="F170" s="19"/>
      <c r="G170" s="19"/>
      <c r="H170" s="20"/>
      <c r="I170" s="21"/>
      <c r="J170" s="22"/>
      <c r="K170" s="20"/>
      <c r="L170" s="21"/>
      <c r="M170" s="22"/>
      <c r="N170" s="20"/>
      <c r="O170" s="21"/>
      <c r="P170" s="22"/>
    </row>
    <row r="171" spans="2:16" s="17" customFormat="1" ht="12.75" customHeight="1">
      <c r="B171" s="46"/>
      <c r="C171" s="109">
        <f>D168</f>
        <v>2495828.7053196165</v>
      </c>
      <c r="D171" s="21"/>
      <c r="E171" s="126"/>
      <c r="F171" s="20"/>
      <c r="G171" s="20"/>
      <c r="H171" s="20"/>
      <c r="I171" s="21"/>
      <c r="J171" s="22"/>
      <c r="K171" s="55" t="s">
        <v>318</v>
      </c>
      <c r="M171" s="56"/>
      <c r="N171" s="295">
        <f>L168</f>
        <v>64050</v>
      </c>
      <c r="O171" s="295"/>
      <c r="P171" s="22"/>
    </row>
    <row r="172" spans="2:16" s="17" customFormat="1" ht="12.75" customHeight="1">
      <c r="B172" s="40"/>
      <c r="C172" s="40"/>
      <c r="D172" s="18"/>
      <c r="E172" s="126"/>
      <c r="F172" s="19"/>
      <c r="G172" s="19"/>
      <c r="H172" s="20"/>
      <c r="I172" s="21"/>
      <c r="J172" s="22"/>
      <c r="K172" s="20"/>
      <c r="L172" s="21"/>
      <c r="M172" s="22"/>
      <c r="N172" s="20"/>
      <c r="O172" s="21"/>
      <c r="P172" s="22"/>
    </row>
    <row r="173" spans="2:16" s="17" customFormat="1" ht="12.75" customHeight="1">
      <c r="B173" s="40"/>
      <c r="C173" s="40"/>
      <c r="D173" s="20" t="str">
        <f>CONCATENATE("% DA ",K13)</f>
        <v>% DA 2a. MEDIÇÃO</v>
      </c>
      <c r="E173" s="127"/>
      <c r="F173" s="19"/>
      <c r="G173" s="19"/>
      <c r="H173" s="79">
        <f>L168/D168</f>
        <v>0.025662818871937665</v>
      </c>
      <c r="I173" s="22"/>
      <c r="J173" s="22"/>
      <c r="K173" s="20"/>
      <c r="M173" s="22"/>
      <c r="N173" s="292"/>
      <c r="O173" s="292"/>
      <c r="P173" s="22"/>
    </row>
    <row r="174" spans="2:19" s="17" customFormat="1" ht="12.75" customHeight="1">
      <c r="B174" s="40"/>
      <c r="C174" s="40"/>
      <c r="D174" s="18"/>
      <c r="E174" s="126"/>
      <c r="F174" s="19"/>
      <c r="G174" s="19"/>
      <c r="H174" s="80"/>
      <c r="I174" s="22"/>
      <c r="J174" s="22"/>
      <c r="K174" s="20"/>
      <c r="L174" s="20" t="str">
        <f>K13</f>
        <v>2a. MEDIÇÃO</v>
      </c>
      <c r="M174" s="22"/>
      <c r="N174" s="293">
        <f>L168</f>
        <v>64050</v>
      </c>
      <c r="O174" s="293"/>
      <c r="P174" s="22"/>
      <c r="S174" s="6"/>
    </row>
    <row r="175" spans="2:16" s="17" customFormat="1" ht="12.75" customHeight="1">
      <c r="B175" s="40"/>
      <c r="C175" s="41"/>
      <c r="D175" s="20" t="s">
        <v>19</v>
      </c>
      <c r="E175" s="127"/>
      <c r="F175" s="19"/>
      <c r="G175" s="19"/>
      <c r="H175" s="79">
        <f>O168/D168</f>
        <v>0.044832804335292194</v>
      </c>
      <c r="I175" s="22"/>
      <c r="J175" s="22"/>
      <c r="K175" s="20"/>
      <c r="L175" s="20" t="s">
        <v>18</v>
      </c>
      <c r="M175" s="22"/>
      <c r="N175" s="294">
        <f>O168</f>
        <v>111895</v>
      </c>
      <c r="O175" s="294"/>
      <c r="P175" s="22"/>
    </row>
    <row r="176" spans="2:16" s="17" customFormat="1" ht="12.75" customHeight="1">
      <c r="B176" s="40"/>
      <c r="C176" s="41"/>
      <c r="D176" s="18"/>
      <c r="E176" s="126"/>
      <c r="F176" s="19"/>
      <c r="G176" s="19"/>
      <c r="H176" s="20"/>
      <c r="I176" s="22"/>
      <c r="J176" s="22"/>
      <c r="K176" s="20"/>
      <c r="L176" s="20" t="s">
        <v>37</v>
      </c>
      <c r="M176" s="22"/>
      <c r="N176" s="294">
        <f>D168-N175</f>
        <v>2383933.7053196165</v>
      </c>
      <c r="O176" s="294"/>
      <c r="P176" s="22"/>
    </row>
    <row r="177" spans="2:16" s="17" customFormat="1" ht="12.75" customHeight="1">
      <c r="B177" s="40"/>
      <c r="C177" s="42"/>
      <c r="D177" s="18"/>
      <c r="E177" s="126"/>
      <c r="F177" s="19"/>
      <c r="G177" s="19"/>
      <c r="H177" s="20"/>
      <c r="I177" s="21"/>
      <c r="J177" s="22"/>
      <c r="K177" s="20"/>
      <c r="L177" s="21"/>
      <c r="M177" s="22"/>
      <c r="N177" s="20"/>
      <c r="O177" s="21"/>
      <c r="P177" s="22"/>
    </row>
    <row r="178" ht="12.75" customHeight="1"/>
    <row r="179" ht="12.75" customHeight="1">
      <c r="C179" s="44"/>
    </row>
    <row r="180" ht="12.75" customHeight="1"/>
    <row r="181" ht="12.75" customHeight="1">
      <c r="F181" s="6">
        <f>SUM(G16:G167)</f>
        <v>2495828.8653196166</v>
      </c>
    </row>
    <row r="182" ht="12.75" customHeight="1">
      <c r="F182" s="6" t="e">
        <f>F181-#REF!</f>
        <v>#REF!</v>
      </c>
    </row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spans="4:5" ht="12.75" customHeight="1">
      <c r="D408" s="25"/>
      <c r="E408" s="128"/>
    </row>
    <row r="409" spans="4:5" ht="12.75" customHeight="1">
      <c r="D409" s="25"/>
      <c r="E409" s="128"/>
    </row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</sheetData>
  <sheetProtection/>
  <mergeCells count="16">
    <mergeCell ref="N10:P10"/>
    <mergeCell ref="N176:O176"/>
    <mergeCell ref="C9:F9"/>
    <mergeCell ref="B13:B14"/>
    <mergeCell ref="F13:F14"/>
    <mergeCell ref="E13:E14"/>
    <mergeCell ref="D13:D14"/>
    <mergeCell ref="C13:C14"/>
    <mergeCell ref="C10:F10"/>
    <mergeCell ref="G13:G14"/>
    <mergeCell ref="B168:C168"/>
    <mergeCell ref="D168:F168"/>
    <mergeCell ref="N173:O173"/>
    <mergeCell ref="N174:O174"/>
    <mergeCell ref="N175:O175"/>
    <mergeCell ref="N171:O171"/>
  </mergeCells>
  <conditionalFormatting sqref="B15:B16">
    <cfRule type="duplicateValues" priority="3" dxfId="0">
      <formula>AND(COUNTIF($B$15:$B$16,B15)&gt;1,NOT(ISBLANK(B15)))</formula>
    </cfRule>
  </conditionalFormatting>
  <conditionalFormatting sqref="B18:B34">
    <cfRule type="duplicateValues" priority="2" dxfId="0">
      <formula>AND(COUNTIF($B$18:$B$34,B18)&gt;1,NOT(ISBLANK(B18)))</formula>
    </cfRule>
  </conditionalFormatting>
  <conditionalFormatting sqref="B35:B167">
    <cfRule type="duplicateValues" priority="1" dxfId="0">
      <formula>AND(COUNTIF($B$35:$B$167,B35)&gt;1,NOT(ISBLANK(B35)))</formula>
    </cfRule>
  </conditionalFormatting>
  <printOptions horizontalCentered="1" verticalCentered="1"/>
  <pageMargins left="0.3937007874015748" right="0.3937007874015748" top="0.11811023622047245" bottom="0.1968503937007874" header="0.3937007874015748" footer="0.3937007874015748"/>
  <pageSetup horizontalDpi="600" verticalDpi="600" orientation="landscape" paperSize="9" scale="72" r:id="rId4"/>
  <rowBreaks count="3" manualBreakCount="3">
    <brk id="79" max="15" man="1"/>
    <brk id="112" max="15" man="1"/>
    <brk id="164" max="15" man="1"/>
  </rowBreaks>
  <drawing r:id="rId3"/>
  <legacyDrawing r:id="rId2"/>
  <oleObjects>
    <oleObject progId="PBrush" shapeId="1454536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8"/>
  <sheetViews>
    <sheetView view="pageBreakPreview" zoomScale="60" zoomScalePageLayoutView="0" workbookViewId="0" topLeftCell="A1">
      <selection activeCell="K20" sqref="K20"/>
    </sheetView>
  </sheetViews>
  <sheetFormatPr defaultColWidth="9.140625" defaultRowHeight="12.75"/>
  <cols>
    <col min="16" max="16" width="13.28125" style="0" customWidth="1"/>
    <col min="18" max="18" width="31.140625" style="0" customWidth="1"/>
  </cols>
  <sheetData>
    <row r="1" spans="1:18" ht="16.5" customHeight="1">
      <c r="A1" s="320"/>
      <c r="B1" s="321"/>
      <c r="C1" s="321"/>
      <c r="D1" s="321"/>
      <c r="E1" s="212" t="s">
        <v>320</v>
      </c>
      <c r="F1" s="326" t="str">
        <f>'[1]BMMS'!C6</f>
        <v>TRECHO 1- ESTRADA LEONEL - ALEGRIA - 1,80 KM</v>
      </c>
      <c r="G1" s="326"/>
      <c r="H1" s="326"/>
      <c r="I1" s="326"/>
      <c r="J1" s="326"/>
      <c r="K1" s="326"/>
      <c r="L1" s="326"/>
      <c r="M1" s="326"/>
      <c r="N1" s="326"/>
      <c r="O1" s="326"/>
      <c r="P1" s="213" t="s">
        <v>321</v>
      </c>
      <c r="Q1" s="327" t="s">
        <v>115</v>
      </c>
      <c r="R1" s="328"/>
    </row>
    <row r="2" spans="1:18" ht="12.75">
      <c r="A2" s="322"/>
      <c r="B2" s="323"/>
      <c r="C2" s="323"/>
      <c r="D2" s="323"/>
      <c r="E2" s="210" t="s">
        <v>322</v>
      </c>
      <c r="F2" s="329" t="s">
        <v>323</v>
      </c>
      <c r="G2" s="329"/>
      <c r="H2" s="329"/>
      <c r="I2" s="329"/>
      <c r="J2" s="329"/>
      <c r="K2" s="329"/>
      <c r="L2" s="329"/>
      <c r="M2" s="329"/>
      <c r="N2" s="329"/>
      <c r="O2" s="329"/>
      <c r="P2" s="211" t="s">
        <v>324</v>
      </c>
      <c r="Q2" s="330" t="str">
        <f>'[1]BMMS'!C3</f>
        <v>CONSTRUTORA PREMOCIL LTDA</v>
      </c>
      <c r="R2" s="331"/>
    </row>
    <row r="3" spans="1:18" ht="12.75">
      <c r="A3" s="322"/>
      <c r="B3" s="323"/>
      <c r="C3" s="323"/>
      <c r="D3" s="323"/>
      <c r="E3" s="210" t="s">
        <v>325</v>
      </c>
      <c r="F3" s="303">
        <v>1.8</v>
      </c>
      <c r="G3" s="303"/>
      <c r="H3" s="303"/>
      <c r="I3" s="303"/>
      <c r="J3" s="303"/>
      <c r="K3" s="303"/>
      <c r="L3" s="303"/>
      <c r="M3" s="303"/>
      <c r="N3" s="303"/>
      <c r="O3" s="303"/>
      <c r="P3" s="211" t="s">
        <v>326</v>
      </c>
      <c r="Q3" s="304" t="s">
        <v>327</v>
      </c>
      <c r="R3" s="305"/>
    </row>
    <row r="4" spans="1:18" ht="26.25" customHeight="1" thickBot="1">
      <c r="A4" s="324"/>
      <c r="B4" s="325"/>
      <c r="C4" s="325"/>
      <c r="D4" s="325"/>
      <c r="E4" s="214" t="s">
        <v>328</v>
      </c>
      <c r="F4" s="306" t="s">
        <v>329</v>
      </c>
      <c r="G4" s="306"/>
      <c r="H4" s="306"/>
      <c r="I4" s="306"/>
      <c r="J4" s="306"/>
      <c r="K4" s="306"/>
      <c r="L4" s="306"/>
      <c r="M4" s="306"/>
      <c r="N4" s="306"/>
      <c r="O4" s="306"/>
      <c r="P4" s="215" t="s">
        <v>330</v>
      </c>
      <c r="Q4" s="307" t="s">
        <v>331</v>
      </c>
      <c r="R4" s="308"/>
    </row>
    <row r="5" spans="1:18" ht="13.5" thickBot="1">
      <c r="A5" s="415"/>
      <c r="B5" s="416"/>
      <c r="C5" s="416"/>
      <c r="D5" s="417"/>
      <c r="E5" s="229" t="s">
        <v>332</v>
      </c>
      <c r="F5" s="413" t="s">
        <v>304</v>
      </c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414"/>
    </row>
    <row r="6" spans="1:18" ht="25.5">
      <c r="A6" s="313" t="s">
        <v>333</v>
      </c>
      <c r="B6" s="314"/>
      <c r="C6" s="314"/>
      <c r="D6" s="314"/>
      <c r="E6" s="314" t="s">
        <v>334</v>
      </c>
      <c r="F6" s="205" t="s">
        <v>359</v>
      </c>
      <c r="G6" s="205" t="s">
        <v>387</v>
      </c>
      <c r="H6" s="205" t="s">
        <v>336</v>
      </c>
      <c r="I6" s="205" t="s">
        <v>337</v>
      </c>
      <c r="J6" s="205" t="s">
        <v>338</v>
      </c>
      <c r="K6" s="206" t="s">
        <v>339</v>
      </c>
      <c r="L6" s="205" t="s">
        <v>340</v>
      </c>
      <c r="M6" s="206" t="s">
        <v>341</v>
      </c>
      <c r="N6" s="205" t="s">
        <v>338</v>
      </c>
      <c r="O6" s="206" t="s">
        <v>342</v>
      </c>
      <c r="P6" s="205" t="s">
        <v>12</v>
      </c>
      <c r="Q6" s="314" t="s">
        <v>343</v>
      </c>
      <c r="R6" s="352"/>
    </row>
    <row r="7" spans="1:18" ht="13.5" thickBot="1">
      <c r="A7" s="207" t="s">
        <v>344</v>
      </c>
      <c r="B7" s="208" t="s">
        <v>345</v>
      </c>
      <c r="C7" s="208" t="s">
        <v>344</v>
      </c>
      <c r="D7" s="208" t="s">
        <v>345</v>
      </c>
      <c r="E7" s="315"/>
      <c r="F7" s="208" t="s">
        <v>347</v>
      </c>
      <c r="G7" s="208" t="s">
        <v>347</v>
      </c>
      <c r="H7" s="208" t="s">
        <v>348</v>
      </c>
      <c r="I7" s="208" t="s">
        <v>347</v>
      </c>
      <c r="J7" s="208" t="s">
        <v>349</v>
      </c>
      <c r="K7" s="208" t="s">
        <v>350</v>
      </c>
      <c r="L7" s="208" t="s">
        <v>351</v>
      </c>
      <c r="M7" s="208" t="s">
        <v>350</v>
      </c>
      <c r="N7" s="208" t="s">
        <v>349</v>
      </c>
      <c r="O7" s="208" t="s">
        <v>352</v>
      </c>
      <c r="P7" s="208" t="s">
        <v>351</v>
      </c>
      <c r="Q7" s="315"/>
      <c r="R7" s="353"/>
    </row>
    <row r="8" spans="1:18" ht="12.75">
      <c r="A8" s="231"/>
      <c r="B8" s="289"/>
      <c r="C8" s="131"/>
      <c r="D8" s="132"/>
      <c r="E8" s="133"/>
      <c r="F8" s="132">
        <v>1</v>
      </c>
      <c r="G8" s="134"/>
      <c r="H8" s="135"/>
      <c r="I8" s="136"/>
      <c r="J8" s="136"/>
      <c r="K8" s="136"/>
      <c r="L8" s="136"/>
      <c r="M8" s="137"/>
      <c r="N8" s="138"/>
      <c r="O8" s="138"/>
      <c r="P8" s="138"/>
      <c r="Q8" s="335"/>
      <c r="R8" s="336"/>
    </row>
    <row r="9" spans="1:18" ht="12.75">
      <c r="A9" s="193"/>
      <c r="B9" s="155"/>
      <c r="C9" s="156"/>
      <c r="D9" s="157"/>
      <c r="E9" s="133"/>
      <c r="F9" s="132"/>
      <c r="G9" s="134"/>
      <c r="H9" s="135"/>
      <c r="I9" s="136"/>
      <c r="J9" s="136"/>
      <c r="K9" s="136"/>
      <c r="L9" s="136"/>
      <c r="M9" s="137"/>
      <c r="N9" s="138"/>
      <c r="O9" s="138"/>
      <c r="P9" s="138"/>
      <c r="Q9" s="335"/>
      <c r="R9" s="336"/>
    </row>
    <row r="10" spans="1:18" ht="12.75">
      <c r="A10" s="193"/>
      <c r="B10" s="155"/>
      <c r="C10" s="156"/>
      <c r="D10" s="157"/>
      <c r="E10" s="142" t="s">
        <v>16</v>
      </c>
      <c r="F10" s="143">
        <f>SUM(F8:F9)</f>
        <v>1</v>
      </c>
      <c r="G10" s="144"/>
      <c r="H10" s="145"/>
      <c r="I10" s="145"/>
      <c r="J10" s="145"/>
      <c r="K10" s="145"/>
      <c r="L10" s="146"/>
      <c r="M10" s="146"/>
      <c r="N10" s="147"/>
      <c r="O10" s="143"/>
      <c r="P10" s="148"/>
      <c r="Q10" s="149" t="s">
        <v>355</v>
      </c>
      <c r="R10" s="218" t="s">
        <v>356</v>
      </c>
    </row>
    <row r="11" spans="1:18" ht="12.75">
      <c r="A11" s="193"/>
      <c r="B11" s="155"/>
      <c r="C11" s="156"/>
      <c r="D11" s="157"/>
      <c r="E11" s="150"/>
      <c r="F11" s="150"/>
      <c r="G11" s="150"/>
      <c r="H11" s="150"/>
      <c r="I11" s="151"/>
      <c r="J11" s="151"/>
      <c r="K11" s="151"/>
      <c r="L11" s="151"/>
      <c r="M11" s="152"/>
      <c r="N11" s="153"/>
      <c r="O11" s="138"/>
      <c r="P11" s="138"/>
      <c r="Q11" s="309"/>
      <c r="R11" s="310"/>
    </row>
    <row r="12" spans="1:18" ht="12.75">
      <c r="A12" s="196"/>
      <c r="B12" s="165"/>
      <c r="C12" s="165"/>
      <c r="D12" s="166"/>
      <c r="E12" s="337" t="s">
        <v>357</v>
      </c>
      <c r="F12" s="338"/>
      <c r="G12" s="339"/>
      <c r="H12" s="158">
        <f>F10</f>
        <v>1</v>
      </c>
      <c r="I12" s="159"/>
      <c r="J12" s="159"/>
      <c r="K12" s="159"/>
      <c r="L12" s="159"/>
      <c r="M12" s="160"/>
      <c r="N12" s="161"/>
      <c r="O12" s="162"/>
      <c r="P12" s="163"/>
      <c r="Q12" s="309"/>
      <c r="R12" s="310"/>
    </row>
    <row r="13" spans="1:18" ht="12.75">
      <c r="A13" s="197"/>
      <c r="B13" s="171"/>
      <c r="C13" s="171"/>
      <c r="D13" s="172"/>
      <c r="E13" s="332" t="s">
        <v>14</v>
      </c>
      <c r="F13" s="333"/>
      <c r="G13" s="334"/>
      <c r="H13" s="158">
        <v>0</v>
      </c>
      <c r="I13" s="159"/>
      <c r="J13" s="159"/>
      <c r="K13" s="159"/>
      <c r="L13" s="159"/>
      <c r="M13" s="160"/>
      <c r="N13" s="161"/>
      <c r="O13" s="162"/>
      <c r="P13" s="163"/>
      <c r="Q13" s="309"/>
      <c r="R13" s="310"/>
    </row>
    <row r="14" spans="1:18" ht="12.75">
      <c r="A14" s="197"/>
      <c r="B14" s="171"/>
      <c r="C14" s="171"/>
      <c r="D14" s="172"/>
      <c r="E14" s="332" t="s">
        <v>358</v>
      </c>
      <c r="F14" s="333"/>
      <c r="G14" s="334"/>
      <c r="H14" s="158">
        <f>H12-H13</f>
        <v>1</v>
      </c>
      <c r="I14" s="159"/>
      <c r="J14" s="159"/>
      <c r="K14" s="159"/>
      <c r="L14" s="159"/>
      <c r="M14" s="160"/>
      <c r="N14" s="161"/>
      <c r="O14" s="162"/>
      <c r="P14" s="164"/>
      <c r="Q14" s="309"/>
      <c r="R14" s="310"/>
    </row>
    <row r="15" spans="1:18" ht="12.75">
      <c r="A15" s="196"/>
      <c r="B15" s="165"/>
      <c r="C15" s="165"/>
      <c r="D15" s="166"/>
      <c r="E15" s="167"/>
      <c r="F15" s="166"/>
      <c r="G15" s="168"/>
      <c r="H15" s="169"/>
      <c r="I15" s="170"/>
      <c r="J15" s="170"/>
      <c r="K15" s="170"/>
      <c r="L15" s="170"/>
      <c r="M15" s="170"/>
      <c r="N15" s="164"/>
      <c r="O15" s="170"/>
      <c r="P15" s="164"/>
      <c r="Q15" s="309"/>
      <c r="R15" s="310"/>
    </row>
    <row r="16" spans="1:18" ht="12.75">
      <c r="A16" s="197"/>
      <c r="B16" s="171"/>
      <c r="C16" s="171"/>
      <c r="D16" s="172"/>
      <c r="E16" s="173"/>
      <c r="F16" s="172"/>
      <c r="G16" s="174"/>
      <c r="H16" s="175"/>
      <c r="I16" s="176"/>
      <c r="J16" s="176"/>
      <c r="K16" s="176"/>
      <c r="L16" s="176"/>
      <c r="M16" s="176"/>
      <c r="N16" s="177"/>
      <c r="O16" s="176"/>
      <c r="P16" s="177"/>
      <c r="Q16" s="309"/>
      <c r="R16" s="310"/>
    </row>
    <row r="17" spans="1:18" ht="12.75">
      <c r="A17" s="196"/>
      <c r="B17" s="165"/>
      <c r="C17" s="165"/>
      <c r="D17" s="166"/>
      <c r="E17" s="167"/>
      <c r="F17" s="166"/>
      <c r="G17" s="168"/>
      <c r="H17" s="169"/>
      <c r="I17" s="170"/>
      <c r="J17" s="170"/>
      <c r="K17" s="170"/>
      <c r="L17" s="170"/>
      <c r="M17" s="170"/>
      <c r="N17" s="164"/>
      <c r="O17" s="170"/>
      <c r="P17" s="164"/>
      <c r="Q17" s="309"/>
      <c r="R17" s="310"/>
    </row>
    <row r="18" spans="1:18" ht="12.75">
      <c r="A18" s="196"/>
      <c r="B18" s="165"/>
      <c r="C18" s="165"/>
      <c r="D18" s="166"/>
      <c r="E18" s="167"/>
      <c r="F18" s="166"/>
      <c r="G18" s="168"/>
      <c r="H18" s="169"/>
      <c r="I18" s="170"/>
      <c r="J18" s="170"/>
      <c r="K18" s="170"/>
      <c r="L18" s="170"/>
      <c r="M18" s="170"/>
      <c r="N18" s="164"/>
      <c r="O18" s="170"/>
      <c r="P18" s="164"/>
      <c r="Q18" s="309"/>
      <c r="R18" s="310"/>
    </row>
    <row r="19" spans="1:18" ht="12.75">
      <c r="A19" s="196"/>
      <c r="B19" s="165"/>
      <c r="C19" s="165"/>
      <c r="D19" s="166"/>
      <c r="E19" s="167"/>
      <c r="F19" s="166"/>
      <c r="G19" s="168"/>
      <c r="H19" s="169"/>
      <c r="I19" s="170"/>
      <c r="J19" s="170"/>
      <c r="K19" s="170"/>
      <c r="L19" s="170"/>
      <c r="M19" s="170"/>
      <c r="N19" s="164"/>
      <c r="O19" s="170"/>
      <c r="P19" s="164"/>
      <c r="Q19" s="309"/>
      <c r="R19" s="310"/>
    </row>
    <row r="20" spans="1:18" ht="12.75">
      <c r="A20" s="196"/>
      <c r="B20" s="165"/>
      <c r="C20" s="165"/>
      <c r="D20" s="166"/>
      <c r="E20" s="167"/>
      <c r="F20" s="166"/>
      <c r="G20" s="168"/>
      <c r="H20" s="169"/>
      <c r="I20" s="170"/>
      <c r="J20" s="170"/>
      <c r="K20" s="170"/>
      <c r="L20" s="170"/>
      <c r="M20" s="170"/>
      <c r="N20" s="164"/>
      <c r="O20" s="170"/>
      <c r="P20" s="164"/>
      <c r="Q20" s="309"/>
      <c r="R20" s="310"/>
    </row>
    <row r="21" spans="1:18" ht="12.75">
      <c r="A21" s="196"/>
      <c r="B21" s="165"/>
      <c r="C21" s="165"/>
      <c r="D21" s="166"/>
      <c r="E21" s="167"/>
      <c r="F21" s="166"/>
      <c r="G21" s="168"/>
      <c r="H21" s="169"/>
      <c r="I21" s="170"/>
      <c r="J21" s="170"/>
      <c r="K21" s="170"/>
      <c r="L21" s="170"/>
      <c r="M21" s="170"/>
      <c r="N21" s="164"/>
      <c r="O21" s="170"/>
      <c r="P21" s="164"/>
      <c r="Q21" s="309"/>
      <c r="R21" s="310"/>
    </row>
    <row r="22" spans="1:18" ht="12.75">
      <c r="A22" s="196"/>
      <c r="B22" s="165"/>
      <c r="C22" s="165"/>
      <c r="D22" s="166"/>
      <c r="E22" s="167"/>
      <c r="F22" s="166"/>
      <c r="G22" s="168"/>
      <c r="H22" s="169"/>
      <c r="I22" s="170"/>
      <c r="J22" s="170"/>
      <c r="K22" s="170"/>
      <c r="L22" s="170"/>
      <c r="M22" s="170"/>
      <c r="N22" s="164"/>
      <c r="O22" s="170"/>
      <c r="P22" s="164"/>
      <c r="Q22" s="309"/>
      <c r="R22" s="310"/>
    </row>
    <row r="23" spans="1:18" ht="12.75">
      <c r="A23" s="196"/>
      <c r="B23" s="165"/>
      <c r="C23" s="165"/>
      <c r="D23" s="166"/>
      <c r="E23" s="167"/>
      <c r="F23" s="166"/>
      <c r="G23" s="168"/>
      <c r="H23" s="169"/>
      <c r="I23" s="170"/>
      <c r="J23" s="170"/>
      <c r="K23" s="170"/>
      <c r="L23" s="170"/>
      <c r="M23" s="170"/>
      <c r="N23" s="164"/>
      <c r="O23" s="170"/>
      <c r="P23" s="164"/>
      <c r="Q23" s="309"/>
      <c r="R23" s="310"/>
    </row>
    <row r="24" spans="1:18" ht="12.75">
      <c r="A24" s="196"/>
      <c r="B24" s="165"/>
      <c r="C24" s="165"/>
      <c r="D24" s="166"/>
      <c r="E24" s="167"/>
      <c r="F24" s="166"/>
      <c r="G24" s="168"/>
      <c r="H24" s="169"/>
      <c r="I24" s="170"/>
      <c r="J24" s="170"/>
      <c r="K24" s="170"/>
      <c r="L24" s="170"/>
      <c r="M24" s="170"/>
      <c r="N24" s="164"/>
      <c r="O24" s="170"/>
      <c r="P24" s="164"/>
      <c r="Q24" s="309"/>
      <c r="R24" s="310"/>
    </row>
    <row r="25" spans="1:18" ht="12.75">
      <c r="A25" s="196"/>
      <c r="B25" s="165"/>
      <c r="C25" s="165"/>
      <c r="D25" s="166"/>
      <c r="E25" s="167"/>
      <c r="F25" s="166"/>
      <c r="G25" s="168"/>
      <c r="H25" s="169"/>
      <c r="I25" s="170"/>
      <c r="J25" s="170"/>
      <c r="K25" s="170"/>
      <c r="L25" s="170"/>
      <c r="M25" s="170"/>
      <c r="N25" s="164"/>
      <c r="O25" s="170"/>
      <c r="P25" s="164"/>
      <c r="Q25" s="309"/>
      <c r="R25" s="310"/>
    </row>
    <row r="26" spans="1:18" ht="12.75">
      <c r="A26" s="196"/>
      <c r="B26" s="165"/>
      <c r="C26" s="165"/>
      <c r="D26" s="166"/>
      <c r="E26" s="167"/>
      <c r="F26" s="166"/>
      <c r="G26" s="168"/>
      <c r="H26" s="169"/>
      <c r="I26" s="170"/>
      <c r="J26" s="170"/>
      <c r="K26" s="170"/>
      <c r="L26" s="170"/>
      <c r="M26" s="170"/>
      <c r="N26" s="164"/>
      <c r="O26" s="170"/>
      <c r="P26" s="164"/>
      <c r="Q26" s="309"/>
      <c r="R26" s="310"/>
    </row>
    <row r="27" spans="1:18" ht="12.75">
      <c r="A27" s="196"/>
      <c r="B27" s="165"/>
      <c r="C27" s="165"/>
      <c r="D27" s="166"/>
      <c r="E27" s="167"/>
      <c r="F27" s="166"/>
      <c r="G27" s="168"/>
      <c r="H27" s="169"/>
      <c r="I27" s="170"/>
      <c r="J27" s="170"/>
      <c r="K27" s="170"/>
      <c r="L27" s="170"/>
      <c r="M27" s="170"/>
      <c r="N27" s="164"/>
      <c r="O27" s="170"/>
      <c r="P27" s="164"/>
      <c r="Q27" s="309"/>
      <c r="R27" s="310"/>
    </row>
    <row r="28" spans="1:18" ht="13.5" thickBot="1">
      <c r="A28" s="219"/>
      <c r="B28" s="220"/>
      <c r="C28" s="220"/>
      <c r="D28" s="221"/>
      <c r="E28" s="222"/>
      <c r="F28" s="221"/>
      <c r="G28" s="223"/>
      <c r="H28" s="224"/>
      <c r="I28" s="225"/>
      <c r="J28" s="225"/>
      <c r="K28" s="225"/>
      <c r="L28" s="225"/>
      <c r="M28" s="225"/>
      <c r="N28" s="226"/>
      <c r="O28" s="225"/>
      <c r="P28" s="226"/>
      <c r="Q28" s="343"/>
      <c r="R28" s="344"/>
    </row>
  </sheetData>
  <sheetProtection/>
  <mergeCells count="37">
    <mergeCell ref="Q23:R23"/>
    <mergeCell ref="Q18:R18"/>
    <mergeCell ref="Q25:R25"/>
    <mergeCell ref="Q26:R26"/>
    <mergeCell ref="Q27:R27"/>
    <mergeCell ref="Q28:R28"/>
    <mergeCell ref="A5:D5"/>
    <mergeCell ref="Q19:R19"/>
    <mergeCell ref="Q20:R20"/>
    <mergeCell ref="Q21:R21"/>
    <mergeCell ref="Q22:R22"/>
    <mergeCell ref="E12:G12"/>
    <mergeCell ref="Q12:R12"/>
    <mergeCell ref="E13:G13"/>
    <mergeCell ref="Q13:R13"/>
    <mergeCell ref="Q24:R24"/>
    <mergeCell ref="E14:G14"/>
    <mergeCell ref="Q14:R14"/>
    <mergeCell ref="Q15:R15"/>
    <mergeCell ref="Q16:R16"/>
    <mergeCell ref="Q17:R17"/>
    <mergeCell ref="F2:O2"/>
    <mergeCell ref="Q2:R2"/>
    <mergeCell ref="F3:O3"/>
    <mergeCell ref="Q8:R8"/>
    <mergeCell ref="Q9:R9"/>
    <mergeCell ref="Q11:R11"/>
    <mergeCell ref="Q3:R3"/>
    <mergeCell ref="F4:O4"/>
    <mergeCell ref="Q4:R4"/>
    <mergeCell ref="F5:R5"/>
    <mergeCell ref="A6:D6"/>
    <mergeCell ref="E6:E7"/>
    <mergeCell ref="Q6:R7"/>
    <mergeCell ref="A1:D4"/>
    <mergeCell ref="F1:O1"/>
    <mergeCell ref="Q1:R1"/>
  </mergeCells>
  <printOptions/>
  <pageMargins left="0.511811024" right="0.511811024" top="0.787401575" bottom="0.787401575" header="0.31496062" footer="0.31496062"/>
  <pageSetup orientation="portrait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6"/>
  <sheetViews>
    <sheetView view="pageBreakPreview" zoomScale="60" zoomScalePageLayoutView="0" workbookViewId="0" topLeftCell="A1">
      <selection activeCell="L23" sqref="L23"/>
    </sheetView>
  </sheetViews>
  <sheetFormatPr defaultColWidth="9.140625" defaultRowHeight="12.75"/>
  <cols>
    <col min="16" max="16" width="13.00390625" style="0" customWidth="1"/>
    <col min="18" max="18" width="30.28125" style="0" customWidth="1"/>
  </cols>
  <sheetData>
    <row r="1" spans="1:18" ht="12.75">
      <c r="A1" s="320"/>
      <c r="B1" s="321"/>
      <c r="C1" s="321"/>
      <c r="D1" s="321"/>
      <c r="E1" s="212" t="s">
        <v>320</v>
      </c>
      <c r="F1" s="326" t="str">
        <f>'[1]BMMS'!C6</f>
        <v>TRECHO 1- ESTRADA LEONEL - ALEGRIA - 1,80 KM</v>
      </c>
      <c r="G1" s="326"/>
      <c r="H1" s="326"/>
      <c r="I1" s="326"/>
      <c r="J1" s="326"/>
      <c r="K1" s="326"/>
      <c r="L1" s="326"/>
      <c r="M1" s="326"/>
      <c r="N1" s="326"/>
      <c r="O1" s="326"/>
      <c r="P1" s="213" t="s">
        <v>321</v>
      </c>
      <c r="Q1" s="327" t="s">
        <v>115</v>
      </c>
      <c r="R1" s="328"/>
    </row>
    <row r="2" spans="1:18" ht="12.75">
      <c r="A2" s="322"/>
      <c r="B2" s="323"/>
      <c r="C2" s="323"/>
      <c r="D2" s="323"/>
      <c r="E2" s="210" t="s">
        <v>322</v>
      </c>
      <c r="F2" s="329" t="s">
        <v>323</v>
      </c>
      <c r="G2" s="329"/>
      <c r="H2" s="329"/>
      <c r="I2" s="329"/>
      <c r="J2" s="329"/>
      <c r="K2" s="329"/>
      <c r="L2" s="329"/>
      <c r="M2" s="329"/>
      <c r="N2" s="329"/>
      <c r="O2" s="329"/>
      <c r="P2" s="211" t="s">
        <v>324</v>
      </c>
      <c r="Q2" s="330" t="str">
        <f>'[1]BMMS'!C3</f>
        <v>CONSTRUTORA PREMOCIL LTDA</v>
      </c>
      <c r="R2" s="331"/>
    </row>
    <row r="3" spans="1:18" ht="12.75">
      <c r="A3" s="322"/>
      <c r="B3" s="323"/>
      <c r="C3" s="323"/>
      <c r="D3" s="323"/>
      <c r="E3" s="210" t="s">
        <v>325</v>
      </c>
      <c r="F3" s="303">
        <v>1.8</v>
      </c>
      <c r="G3" s="303"/>
      <c r="H3" s="303"/>
      <c r="I3" s="303"/>
      <c r="J3" s="303"/>
      <c r="K3" s="303"/>
      <c r="L3" s="303"/>
      <c r="M3" s="303"/>
      <c r="N3" s="303"/>
      <c r="O3" s="303"/>
      <c r="P3" s="211" t="s">
        <v>326</v>
      </c>
      <c r="Q3" s="304" t="s">
        <v>327</v>
      </c>
      <c r="R3" s="305"/>
    </row>
    <row r="4" spans="1:18" ht="24.75" customHeight="1" thickBot="1">
      <c r="A4" s="324"/>
      <c r="B4" s="325"/>
      <c r="C4" s="325"/>
      <c r="D4" s="325"/>
      <c r="E4" s="214" t="s">
        <v>328</v>
      </c>
      <c r="F4" s="306" t="s">
        <v>329</v>
      </c>
      <c r="G4" s="306"/>
      <c r="H4" s="306"/>
      <c r="I4" s="306"/>
      <c r="J4" s="306"/>
      <c r="K4" s="306"/>
      <c r="L4" s="306"/>
      <c r="M4" s="306"/>
      <c r="N4" s="306"/>
      <c r="O4" s="306"/>
      <c r="P4" s="215" t="s">
        <v>330</v>
      </c>
      <c r="Q4" s="307" t="s">
        <v>331</v>
      </c>
      <c r="R4" s="308"/>
    </row>
    <row r="5" spans="1:18" ht="13.5" thickBot="1">
      <c r="A5" s="340"/>
      <c r="B5" s="341"/>
      <c r="C5" s="341"/>
      <c r="D5" s="342"/>
      <c r="E5" s="230" t="s">
        <v>332</v>
      </c>
      <c r="F5" s="311" t="str">
        <f>'[1]BMMS'!C14</f>
        <v>Administração Local</v>
      </c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2"/>
    </row>
    <row r="6" spans="1:18" ht="25.5">
      <c r="A6" s="313" t="s">
        <v>333</v>
      </c>
      <c r="B6" s="314"/>
      <c r="C6" s="314"/>
      <c r="D6" s="314"/>
      <c r="E6" s="314" t="s">
        <v>334</v>
      </c>
      <c r="F6" s="205" t="s">
        <v>130</v>
      </c>
      <c r="G6" s="205" t="s">
        <v>335</v>
      </c>
      <c r="H6" s="205" t="s">
        <v>336</v>
      </c>
      <c r="I6" s="205" t="s">
        <v>337</v>
      </c>
      <c r="J6" s="205" t="s">
        <v>338</v>
      </c>
      <c r="K6" s="206" t="s">
        <v>339</v>
      </c>
      <c r="L6" s="205" t="s">
        <v>340</v>
      </c>
      <c r="M6" s="206" t="s">
        <v>341</v>
      </c>
      <c r="N6" s="205" t="s">
        <v>338</v>
      </c>
      <c r="O6" s="206" t="s">
        <v>342</v>
      </c>
      <c r="P6" s="227" t="s">
        <v>12</v>
      </c>
      <c r="Q6" s="316" t="s">
        <v>343</v>
      </c>
      <c r="R6" s="317"/>
    </row>
    <row r="7" spans="1:18" ht="13.5" thickBot="1">
      <c r="A7" s="207" t="s">
        <v>344</v>
      </c>
      <c r="B7" s="208" t="s">
        <v>345</v>
      </c>
      <c r="C7" s="208" t="s">
        <v>344</v>
      </c>
      <c r="D7" s="208" t="s">
        <v>345</v>
      </c>
      <c r="E7" s="315"/>
      <c r="F7" s="208" t="s">
        <v>346</v>
      </c>
      <c r="G7" s="208" t="s">
        <v>347</v>
      </c>
      <c r="H7" s="208" t="s">
        <v>348</v>
      </c>
      <c r="I7" s="208" t="s">
        <v>347</v>
      </c>
      <c r="J7" s="208" t="s">
        <v>349</v>
      </c>
      <c r="K7" s="208" t="s">
        <v>350</v>
      </c>
      <c r="L7" s="208" t="s">
        <v>351</v>
      </c>
      <c r="M7" s="208" t="s">
        <v>350</v>
      </c>
      <c r="N7" s="208" t="s">
        <v>349</v>
      </c>
      <c r="O7" s="208" t="s">
        <v>352</v>
      </c>
      <c r="P7" s="228" t="s">
        <v>351</v>
      </c>
      <c r="Q7" s="318"/>
      <c r="R7" s="319"/>
    </row>
    <row r="8" spans="1:18" ht="12.75">
      <c r="A8" s="231"/>
      <c r="B8" s="130"/>
      <c r="C8" s="131"/>
      <c r="D8" s="132"/>
      <c r="E8" s="133"/>
      <c r="F8" s="132">
        <v>1</v>
      </c>
      <c r="G8" s="134"/>
      <c r="H8" s="135"/>
      <c r="I8" s="136"/>
      <c r="J8" s="136"/>
      <c r="K8" s="136"/>
      <c r="L8" s="136"/>
      <c r="M8" s="137"/>
      <c r="N8" s="138"/>
      <c r="O8" s="138"/>
      <c r="P8" s="138"/>
      <c r="Q8" s="335"/>
      <c r="R8" s="336"/>
    </row>
    <row r="9" spans="1:18" ht="12.75">
      <c r="A9" s="190"/>
      <c r="B9" s="130"/>
      <c r="C9" s="139"/>
      <c r="D9" s="140"/>
      <c r="E9" s="133"/>
      <c r="F9" s="132"/>
      <c r="G9" s="134"/>
      <c r="H9" s="135"/>
      <c r="I9" s="136"/>
      <c r="J9" s="136"/>
      <c r="K9" s="136"/>
      <c r="L9" s="136"/>
      <c r="M9" s="137"/>
      <c r="N9" s="138"/>
      <c r="O9" s="138"/>
      <c r="P9" s="138"/>
      <c r="Q9" s="335"/>
      <c r="R9" s="336"/>
    </row>
    <row r="10" spans="1:18" ht="12.75">
      <c r="A10" s="190"/>
      <c r="B10" s="141"/>
      <c r="C10" s="139"/>
      <c r="D10" s="140"/>
      <c r="E10" s="142" t="s">
        <v>16</v>
      </c>
      <c r="F10" s="143">
        <f>SUM(F8:F9)</f>
        <v>1</v>
      </c>
      <c r="G10" s="144"/>
      <c r="H10" s="145"/>
      <c r="I10" s="145"/>
      <c r="J10" s="145"/>
      <c r="K10" s="145"/>
      <c r="L10" s="146"/>
      <c r="M10" s="146"/>
      <c r="N10" s="147"/>
      <c r="O10" s="143"/>
      <c r="P10" s="148"/>
      <c r="Q10" s="149" t="s">
        <v>353</v>
      </c>
      <c r="R10" s="218" t="s">
        <v>354</v>
      </c>
    </row>
    <row r="11" spans="1:18" ht="12.75">
      <c r="A11" s="190"/>
      <c r="B11" s="141"/>
      <c r="C11" s="139"/>
      <c r="D11" s="140"/>
      <c r="E11" s="133"/>
      <c r="F11" s="132">
        <v>1</v>
      </c>
      <c r="G11" s="134"/>
      <c r="H11" s="135"/>
      <c r="I11" s="136"/>
      <c r="J11" s="136"/>
      <c r="K11" s="136"/>
      <c r="L11" s="136"/>
      <c r="M11" s="137"/>
      <c r="N11" s="138"/>
      <c r="O11" s="138"/>
      <c r="P11" s="138"/>
      <c r="Q11" s="335"/>
      <c r="R11" s="336"/>
    </row>
    <row r="12" spans="1:18" ht="12.75">
      <c r="A12" s="190"/>
      <c r="B12" s="141"/>
      <c r="C12" s="139"/>
      <c r="D12" s="140"/>
      <c r="E12" s="133"/>
      <c r="F12" s="132"/>
      <c r="G12" s="134"/>
      <c r="H12" s="135"/>
      <c r="I12" s="136"/>
      <c r="J12" s="136"/>
      <c r="K12" s="136"/>
      <c r="L12" s="136"/>
      <c r="M12" s="137"/>
      <c r="N12" s="138"/>
      <c r="O12" s="138"/>
      <c r="P12" s="138"/>
      <c r="Q12" s="335"/>
      <c r="R12" s="336"/>
    </row>
    <row r="13" spans="1:18" ht="12.75">
      <c r="A13" s="190"/>
      <c r="B13" s="141"/>
      <c r="C13" s="139"/>
      <c r="D13" s="140"/>
      <c r="E13" s="142" t="s">
        <v>16</v>
      </c>
      <c r="F13" s="143">
        <f>SUM(F11:F12)</f>
        <v>1</v>
      </c>
      <c r="G13" s="144"/>
      <c r="H13" s="145"/>
      <c r="I13" s="145"/>
      <c r="J13" s="145"/>
      <c r="K13" s="145"/>
      <c r="L13" s="146"/>
      <c r="M13" s="146"/>
      <c r="N13" s="147"/>
      <c r="O13" s="143"/>
      <c r="P13" s="148"/>
      <c r="Q13" s="149" t="s">
        <v>355</v>
      </c>
      <c r="R13" s="218" t="s">
        <v>356</v>
      </c>
    </row>
    <row r="14" spans="1:18" ht="12.75">
      <c r="A14" s="190"/>
      <c r="B14" s="141"/>
      <c r="C14" s="139"/>
      <c r="D14" s="140"/>
      <c r="E14" s="150"/>
      <c r="F14" s="150"/>
      <c r="G14" s="150"/>
      <c r="H14" s="150"/>
      <c r="I14" s="151"/>
      <c r="J14" s="151"/>
      <c r="K14" s="151"/>
      <c r="L14" s="151"/>
      <c r="M14" s="152"/>
      <c r="N14" s="153"/>
      <c r="O14" s="138"/>
      <c r="P14" s="138"/>
      <c r="Q14" s="309"/>
      <c r="R14" s="310"/>
    </row>
    <row r="15" spans="1:18" ht="12.75">
      <c r="A15" s="193"/>
      <c r="B15" s="155"/>
      <c r="C15" s="156"/>
      <c r="D15" s="157"/>
      <c r="E15" s="337" t="s">
        <v>357</v>
      </c>
      <c r="F15" s="338"/>
      <c r="G15" s="339"/>
      <c r="H15" s="158">
        <f>F10+F13</f>
        <v>2</v>
      </c>
      <c r="I15" s="159"/>
      <c r="J15" s="159"/>
      <c r="K15" s="159"/>
      <c r="L15" s="159"/>
      <c r="M15" s="160"/>
      <c r="N15" s="161"/>
      <c r="O15" s="162"/>
      <c r="P15" s="163"/>
      <c r="Q15" s="309"/>
      <c r="R15" s="310"/>
    </row>
    <row r="16" spans="1:18" ht="12.75">
      <c r="A16" s="193"/>
      <c r="B16" s="155"/>
      <c r="C16" s="156"/>
      <c r="D16" s="157"/>
      <c r="E16" s="332" t="s">
        <v>14</v>
      </c>
      <c r="F16" s="333"/>
      <c r="G16" s="334"/>
      <c r="H16" s="158">
        <v>1</v>
      </c>
      <c r="I16" s="159"/>
      <c r="J16" s="159"/>
      <c r="K16" s="159"/>
      <c r="L16" s="159"/>
      <c r="M16" s="160"/>
      <c r="N16" s="161"/>
      <c r="O16" s="162"/>
      <c r="P16" s="163"/>
      <c r="Q16" s="309"/>
      <c r="R16" s="310"/>
    </row>
    <row r="17" spans="1:18" ht="12.75">
      <c r="A17" s="193"/>
      <c r="B17" s="155"/>
      <c r="C17" s="156"/>
      <c r="D17" s="157"/>
      <c r="E17" s="332" t="s">
        <v>358</v>
      </c>
      <c r="F17" s="333"/>
      <c r="G17" s="334"/>
      <c r="H17" s="158">
        <f>H15-H16</f>
        <v>1</v>
      </c>
      <c r="I17" s="159"/>
      <c r="J17" s="159"/>
      <c r="K17" s="159"/>
      <c r="L17" s="159"/>
      <c r="M17" s="160"/>
      <c r="N17" s="161"/>
      <c r="O17" s="162"/>
      <c r="P17" s="164"/>
      <c r="Q17" s="309"/>
      <c r="R17" s="310"/>
    </row>
    <row r="18" spans="1:18" ht="12.75">
      <c r="A18" s="196"/>
      <c r="B18" s="165"/>
      <c r="C18" s="165"/>
      <c r="D18" s="166"/>
      <c r="E18" s="167"/>
      <c r="F18" s="166"/>
      <c r="G18" s="168"/>
      <c r="H18" s="169"/>
      <c r="I18" s="170"/>
      <c r="J18" s="170"/>
      <c r="K18" s="170"/>
      <c r="L18" s="170"/>
      <c r="M18" s="170"/>
      <c r="N18" s="164"/>
      <c r="O18" s="170"/>
      <c r="P18" s="164"/>
      <c r="Q18" s="309"/>
      <c r="R18" s="310"/>
    </row>
    <row r="19" spans="1:18" ht="12.75">
      <c r="A19" s="197"/>
      <c r="B19" s="171"/>
      <c r="C19" s="171"/>
      <c r="D19" s="172"/>
      <c r="E19" s="173"/>
      <c r="F19" s="172"/>
      <c r="G19" s="174"/>
      <c r="H19" s="175"/>
      <c r="I19" s="176"/>
      <c r="J19" s="176"/>
      <c r="K19" s="176"/>
      <c r="L19" s="176"/>
      <c r="M19" s="176"/>
      <c r="N19" s="177"/>
      <c r="O19" s="176"/>
      <c r="P19" s="177"/>
      <c r="Q19" s="309"/>
      <c r="R19" s="310"/>
    </row>
    <row r="20" spans="1:18" ht="12.75">
      <c r="A20" s="197"/>
      <c r="B20" s="171"/>
      <c r="C20" s="171"/>
      <c r="D20" s="172"/>
      <c r="E20" s="173"/>
      <c r="F20" s="172"/>
      <c r="G20" s="174"/>
      <c r="H20" s="175"/>
      <c r="I20" s="176"/>
      <c r="J20" s="176"/>
      <c r="K20" s="176"/>
      <c r="L20" s="176"/>
      <c r="M20" s="176"/>
      <c r="N20" s="177"/>
      <c r="O20" s="176"/>
      <c r="P20" s="177"/>
      <c r="Q20" s="309"/>
      <c r="R20" s="310"/>
    </row>
    <row r="21" spans="1:18" ht="12.75">
      <c r="A21" s="197"/>
      <c r="B21" s="171"/>
      <c r="C21" s="171"/>
      <c r="D21" s="172"/>
      <c r="E21" s="173"/>
      <c r="F21" s="172"/>
      <c r="G21" s="174"/>
      <c r="H21" s="175"/>
      <c r="I21" s="176"/>
      <c r="J21" s="176"/>
      <c r="K21" s="176"/>
      <c r="L21" s="176"/>
      <c r="M21" s="176"/>
      <c r="N21" s="177"/>
      <c r="O21" s="176"/>
      <c r="P21" s="177"/>
      <c r="Q21" s="309"/>
      <c r="R21" s="310"/>
    </row>
    <row r="22" spans="1:18" ht="12.75">
      <c r="A22" s="197"/>
      <c r="B22" s="171"/>
      <c r="C22" s="171"/>
      <c r="D22" s="172"/>
      <c r="E22" s="173"/>
      <c r="F22" s="172"/>
      <c r="G22" s="174"/>
      <c r="H22" s="175"/>
      <c r="I22" s="176"/>
      <c r="J22" s="176"/>
      <c r="K22" s="176"/>
      <c r="L22" s="176"/>
      <c r="M22" s="176"/>
      <c r="N22" s="177"/>
      <c r="O22" s="176"/>
      <c r="P22" s="177"/>
      <c r="Q22" s="309"/>
      <c r="R22" s="310"/>
    </row>
    <row r="23" spans="1:18" ht="12.75">
      <c r="A23" s="197"/>
      <c r="B23" s="171"/>
      <c r="C23" s="171"/>
      <c r="D23" s="172"/>
      <c r="E23" s="173"/>
      <c r="F23" s="172"/>
      <c r="G23" s="174"/>
      <c r="H23" s="175"/>
      <c r="I23" s="176"/>
      <c r="J23" s="176"/>
      <c r="K23" s="176"/>
      <c r="L23" s="176"/>
      <c r="M23" s="176"/>
      <c r="N23" s="177"/>
      <c r="O23" s="176"/>
      <c r="P23" s="177"/>
      <c r="Q23" s="309"/>
      <c r="R23" s="310"/>
    </row>
    <row r="24" spans="1:18" ht="12.75">
      <c r="A24" s="197"/>
      <c r="B24" s="171"/>
      <c r="C24" s="171"/>
      <c r="D24" s="172"/>
      <c r="E24" s="173"/>
      <c r="F24" s="172"/>
      <c r="G24" s="174"/>
      <c r="H24" s="175"/>
      <c r="I24" s="176"/>
      <c r="J24" s="176"/>
      <c r="K24" s="176"/>
      <c r="L24" s="176"/>
      <c r="M24" s="176"/>
      <c r="N24" s="177"/>
      <c r="O24" s="176"/>
      <c r="P24" s="177"/>
      <c r="Q24" s="309"/>
      <c r="R24" s="310"/>
    </row>
    <row r="25" spans="1:18" ht="12.75">
      <c r="A25" s="197"/>
      <c r="B25" s="171"/>
      <c r="C25" s="171"/>
      <c r="D25" s="172"/>
      <c r="E25" s="173"/>
      <c r="F25" s="172"/>
      <c r="G25" s="174"/>
      <c r="H25" s="175"/>
      <c r="I25" s="176"/>
      <c r="J25" s="176"/>
      <c r="K25" s="176"/>
      <c r="L25" s="176"/>
      <c r="M25" s="176"/>
      <c r="N25" s="177"/>
      <c r="O25" s="176"/>
      <c r="P25" s="177"/>
      <c r="Q25" s="309"/>
      <c r="R25" s="310"/>
    </row>
    <row r="26" spans="1:18" ht="13.5" thickBot="1">
      <c r="A26" s="219"/>
      <c r="B26" s="220"/>
      <c r="C26" s="220"/>
      <c r="D26" s="221"/>
      <c r="E26" s="222"/>
      <c r="F26" s="221"/>
      <c r="G26" s="223"/>
      <c r="H26" s="224"/>
      <c r="I26" s="225"/>
      <c r="J26" s="225"/>
      <c r="K26" s="225"/>
      <c r="L26" s="225"/>
      <c r="M26" s="225"/>
      <c r="N26" s="226"/>
      <c r="O26" s="225"/>
      <c r="P26" s="226"/>
      <c r="Q26" s="343"/>
      <c r="R26" s="344"/>
    </row>
  </sheetData>
  <sheetProtection/>
  <mergeCells count="34">
    <mergeCell ref="E16:G16"/>
    <mergeCell ref="Q16:R16"/>
    <mergeCell ref="Q26:R26"/>
    <mergeCell ref="Q20:R20"/>
    <mergeCell ref="Q21:R21"/>
    <mergeCell ref="Q22:R22"/>
    <mergeCell ref="Q23:R23"/>
    <mergeCell ref="Q24:R24"/>
    <mergeCell ref="Q25:R25"/>
    <mergeCell ref="E17:G17"/>
    <mergeCell ref="Q17:R17"/>
    <mergeCell ref="Q18:R18"/>
    <mergeCell ref="Q19:R19"/>
    <mergeCell ref="Q8:R8"/>
    <mergeCell ref="Q9:R9"/>
    <mergeCell ref="Q11:R11"/>
    <mergeCell ref="Q12:R12"/>
    <mergeCell ref="Q14:R14"/>
    <mergeCell ref="E15:G15"/>
    <mergeCell ref="A6:D6"/>
    <mergeCell ref="E6:E7"/>
    <mergeCell ref="Q6:R7"/>
    <mergeCell ref="A1:D4"/>
    <mergeCell ref="F1:O1"/>
    <mergeCell ref="Q1:R1"/>
    <mergeCell ref="F2:O2"/>
    <mergeCell ref="Q2:R2"/>
    <mergeCell ref="A5:D5"/>
    <mergeCell ref="F3:O3"/>
    <mergeCell ref="Q3:R3"/>
    <mergeCell ref="F4:O4"/>
    <mergeCell ref="Q4:R4"/>
    <mergeCell ref="Q15:R15"/>
    <mergeCell ref="F5:R5"/>
  </mergeCells>
  <printOptions/>
  <pageMargins left="0.787401575" right="0.787401575" top="0.984251969" bottom="0.984251969" header="0.492125985" footer="0.492125985"/>
  <pageSetup orientation="portrait" paperSize="9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4"/>
  <sheetViews>
    <sheetView view="pageBreakPreview" zoomScale="60" zoomScalePageLayoutView="0" workbookViewId="0" topLeftCell="A1">
      <selection activeCell="J30" sqref="J30"/>
    </sheetView>
  </sheetViews>
  <sheetFormatPr defaultColWidth="9.140625" defaultRowHeight="12.75"/>
  <cols>
    <col min="16" max="16" width="12.7109375" style="0" customWidth="1"/>
    <col min="18" max="18" width="24.57421875" style="0" customWidth="1"/>
  </cols>
  <sheetData>
    <row r="1" spans="1:18" ht="12.75">
      <c r="A1" s="320"/>
      <c r="B1" s="321"/>
      <c r="C1" s="321"/>
      <c r="D1" s="321"/>
      <c r="E1" s="212" t="s">
        <v>320</v>
      </c>
      <c r="F1" s="326" t="str">
        <f>'[1]BMMS'!C6</f>
        <v>TRECHO 1- ESTRADA LEONEL - ALEGRIA - 1,80 KM</v>
      </c>
      <c r="G1" s="326"/>
      <c r="H1" s="326"/>
      <c r="I1" s="326"/>
      <c r="J1" s="326"/>
      <c r="K1" s="326"/>
      <c r="L1" s="326"/>
      <c r="M1" s="326"/>
      <c r="N1" s="326"/>
      <c r="O1" s="326"/>
      <c r="P1" s="213" t="s">
        <v>321</v>
      </c>
      <c r="Q1" s="327" t="s">
        <v>115</v>
      </c>
      <c r="R1" s="328"/>
    </row>
    <row r="2" spans="1:18" ht="12.75">
      <c r="A2" s="322"/>
      <c r="B2" s="323"/>
      <c r="C2" s="323"/>
      <c r="D2" s="323"/>
      <c r="E2" s="210" t="s">
        <v>322</v>
      </c>
      <c r="F2" s="329" t="s">
        <v>323</v>
      </c>
      <c r="G2" s="329"/>
      <c r="H2" s="329"/>
      <c r="I2" s="329"/>
      <c r="J2" s="329"/>
      <c r="K2" s="329"/>
      <c r="L2" s="329"/>
      <c r="M2" s="329"/>
      <c r="N2" s="329"/>
      <c r="O2" s="329"/>
      <c r="P2" s="211" t="s">
        <v>324</v>
      </c>
      <c r="Q2" s="330" t="str">
        <f>'[1]BMMS'!C3</f>
        <v>CONSTRUTORA PREMOCIL LTDA</v>
      </c>
      <c r="R2" s="331"/>
    </row>
    <row r="3" spans="1:18" ht="12.75">
      <c r="A3" s="322"/>
      <c r="B3" s="323"/>
      <c r="C3" s="323"/>
      <c r="D3" s="323"/>
      <c r="E3" s="210" t="s">
        <v>325</v>
      </c>
      <c r="F3" s="303">
        <v>1.8</v>
      </c>
      <c r="G3" s="303"/>
      <c r="H3" s="303"/>
      <c r="I3" s="303"/>
      <c r="J3" s="303"/>
      <c r="K3" s="303"/>
      <c r="L3" s="303"/>
      <c r="M3" s="303"/>
      <c r="N3" s="303"/>
      <c r="O3" s="303"/>
      <c r="P3" s="211" t="s">
        <v>326</v>
      </c>
      <c r="Q3" s="304" t="s">
        <v>327</v>
      </c>
      <c r="R3" s="305"/>
    </row>
    <row r="4" spans="1:18" ht="25.5" customHeight="1" thickBot="1">
      <c r="A4" s="324"/>
      <c r="B4" s="325"/>
      <c r="C4" s="325"/>
      <c r="D4" s="325"/>
      <c r="E4" s="214" t="s">
        <v>328</v>
      </c>
      <c r="F4" s="306" t="s">
        <v>329</v>
      </c>
      <c r="G4" s="306"/>
      <c r="H4" s="306"/>
      <c r="I4" s="306"/>
      <c r="J4" s="306"/>
      <c r="K4" s="306"/>
      <c r="L4" s="306"/>
      <c r="M4" s="306"/>
      <c r="N4" s="306"/>
      <c r="O4" s="306"/>
      <c r="P4" s="215" t="s">
        <v>330</v>
      </c>
      <c r="Q4" s="307" t="s">
        <v>331</v>
      </c>
      <c r="R4" s="308"/>
    </row>
    <row r="5" spans="1:18" ht="13.5" thickBot="1">
      <c r="A5" s="348"/>
      <c r="B5" s="349"/>
      <c r="C5" s="349"/>
      <c r="D5" s="350"/>
      <c r="E5" s="209" t="s">
        <v>332</v>
      </c>
      <c r="F5" s="345" t="s">
        <v>223</v>
      </c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6"/>
      <c r="R5" s="347"/>
    </row>
    <row r="6" spans="1:18" ht="25.5">
      <c r="A6" s="313" t="s">
        <v>333</v>
      </c>
      <c r="B6" s="314"/>
      <c r="C6" s="314"/>
      <c r="D6" s="314"/>
      <c r="E6" s="314" t="s">
        <v>334</v>
      </c>
      <c r="F6" s="205" t="s">
        <v>359</v>
      </c>
      <c r="G6" s="205" t="s">
        <v>335</v>
      </c>
      <c r="H6" s="205" t="s">
        <v>336</v>
      </c>
      <c r="I6" s="205" t="s">
        <v>337</v>
      </c>
      <c r="J6" s="205" t="s">
        <v>338</v>
      </c>
      <c r="K6" s="206" t="s">
        <v>360</v>
      </c>
      <c r="L6" s="206" t="s">
        <v>361</v>
      </c>
      <c r="M6" s="205" t="s">
        <v>338</v>
      </c>
      <c r="N6" s="206" t="s">
        <v>342</v>
      </c>
      <c r="O6" s="206"/>
      <c r="P6" s="227"/>
      <c r="Q6" s="316" t="s">
        <v>343</v>
      </c>
      <c r="R6" s="317"/>
    </row>
    <row r="7" spans="1:18" ht="13.5" thickBot="1">
      <c r="A7" s="207" t="s">
        <v>344</v>
      </c>
      <c r="B7" s="208" t="s">
        <v>345</v>
      </c>
      <c r="C7" s="208" t="s">
        <v>344</v>
      </c>
      <c r="D7" s="208" t="s">
        <v>345</v>
      </c>
      <c r="E7" s="315"/>
      <c r="F7" s="208" t="s">
        <v>347</v>
      </c>
      <c r="G7" s="208" t="s">
        <v>347</v>
      </c>
      <c r="H7" s="208" t="s">
        <v>348</v>
      </c>
      <c r="I7" s="208" t="s">
        <v>347</v>
      </c>
      <c r="J7" s="208" t="s">
        <v>349</v>
      </c>
      <c r="K7" s="208" t="s">
        <v>349</v>
      </c>
      <c r="L7" s="208" t="s">
        <v>350</v>
      </c>
      <c r="M7" s="208" t="s">
        <v>349</v>
      </c>
      <c r="N7" s="208" t="s">
        <v>352</v>
      </c>
      <c r="O7" s="208"/>
      <c r="P7" s="228"/>
      <c r="Q7" s="318"/>
      <c r="R7" s="319"/>
    </row>
    <row r="8" spans="1:18" ht="12.75">
      <c r="A8" s="216">
        <v>55</v>
      </c>
      <c r="B8" s="178">
        <v>0</v>
      </c>
      <c r="C8" s="179">
        <v>80</v>
      </c>
      <c r="D8" s="180">
        <v>0</v>
      </c>
      <c r="E8" s="200" t="s">
        <v>362</v>
      </c>
      <c r="F8" s="201">
        <v>500</v>
      </c>
      <c r="G8" s="183"/>
      <c r="H8" s="202"/>
      <c r="I8" s="183"/>
      <c r="J8" s="203"/>
      <c r="K8" s="138"/>
      <c r="L8" s="186"/>
      <c r="M8" s="203"/>
      <c r="N8" s="185"/>
      <c r="O8" s="186"/>
      <c r="P8" s="187"/>
      <c r="Q8" s="188"/>
      <c r="R8" s="189"/>
    </row>
    <row r="9" spans="1:18" ht="12.75">
      <c r="A9" s="190"/>
      <c r="B9" s="141"/>
      <c r="C9" s="139"/>
      <c r="D9" s="140"/>
      <c r="E9" s="142" t="s">
        <v>16</v>
      </c>
      <c r="F9" s="191">
        <f>SUM(F8:F8)</f>
        <v>500</v>
      </c>
      <c r="G9" s="142"/>
      <c r="H9" s="192"/>
      <c r="I9" s="142"/>
      <c r="J9" s="191"/>
      <c r="K9" s="146"/>
      <c r="L9" s="143"/>
      <c r="M9" s="191"/>
      <c r="N9" s="147"/>
      <c r="O9" s="143"/>
      <c r="P9" s="148"/>
      <c r="Q9" s="149" t="s">
        <v>355</v>
      </c>
      <c r="R9" s="218" t="s">
        <v>356</v>
      </c>
    </row>
    <row r="10" spans="1:18" ht="12.75">
      <c r="A10" s="190"/>
      <c r="B10" s="141"/>
      <c r="C10" s="139"/>
      <c r="D10" s="140"/>
      <c r="E10" s="181"/>
      <c r="F10" s="184"/>
      <c r="G10" s="181"/>
      <c r="H10" s="182"/>
      <c r="I10" s="183"/>
      <c r="J10" s="184"/>
      <c r="K10" s="152"/>
      <c r="L10" s="198"/>
      <c r="M10" s="184"/>
      <c r="N10" s="185"/>
      <c r="O10" s="186"/>
      <c r="P10" s="187"/>
      <c r="Q10" s="188"/>
      <c r="R10" s="189"/>
    </row>
    <row r="11" spans="1:18" ht="12.75">
      <c r="A11" s="190"/>
      <c r="B11" s="141"/>
      <c r="C11" s="139"/>
      <c r="D11" s="140"/>
      <c r="E11" s="181"/>
      <c r="F11" s="184"/>
      <c r="G11" s="181"/>
      <c r="H11" s="182"/>
      <c r="I11" s="183"/>
      <c r="J11" s="184"/>
      <c r="K11" s="152"/>
      <c r="L11" s="198"/>
      <c r="M11" s="184"/>
      <c r="N11" s="185"/>
      <c r="O11" s="186"/>
      <c r="P11" s="187"/>
      <c r="Q11" s="188"/>
      <c r="R11" s="189"/>
    </row>
    <row r="12" spans="1:18" ht="12.75">
      <c r="A12" s="190"/>
      <c r="B12" s="141"/>
      <c r="C12" s="139"/>
      <c r="D12" s="140"/>
      <c r="E12" s="181"/>
      <c r="F12" s="184"/>
      <c r="G12" s="181"/>
      <c r="H12" s="182"/>
      <c r="I12" s="183"/>
      <c r="J12" s="184"/>
      <c r="K12" s="152"/>
      <c r="L12" s="198"/>
      <c r="M12" s="184"/>
      <c r="N12" s="185"/>
      <c r="O12" s="186"/>
      <c r="P12" s="187"/>
      <c r="Q12" s="188"/>
      <c r="R12" s="189"/>
    </row>
    <row r="13" spans="1:18" ht="12.75">
      <c r="A13" s="190"/>
      <c r="B13" s="141"/>
      <c r="C13" s="139"/>
      <c r="D13" s="140"/>
      <c r="E13" s="181"/>
      <c r="F13" s="184"/>
      <c r="G13" s="181"/>
      <c r="H13" s="182"/>
      <c r="I13" s="183"/>
      <c r="J13" s="184"/>
      <c r="K13" s="152"/>
      <c r="L13" s="198"/>
      <c r="M13" s="184"/>
      <c r="N13" s="185"/>
      <c r="O13" s="186"/>
      <c r="P13" s="187"/>
      <c r="Q13" s="188"/>
      <c r="R13" s="189"/>
    </row>
    <row r="14" spans="1:18" ht="12.75">
      <c r="A14" s="190"/>
      <c r="B14" s="141"/>
      <c r="C14" s="139"/>
      <c r="D14" s="140"/>
      <c r="E14" s="181"/>
      <c r="F14" s="184"/>
      <c r="G14" s="181"/>
      <c r="H14" s="182"/>
      <c r="I14" s="183"/>
      <c r="J14" s="184"/>
      <c r="K14" s="152"/>
      <c r="L14" s="198"/>
      <c r="M14" s="184"/>
      <c r="N14" s="185"/>
      <c r="O14" s="186"/>
      <c r="P14" s="187"/>
      <c r="Q14" s="188"/>
      <c r="R14" s="189"/>
    </row>
    <row r="15" spans="1:18" ht="12.75">
      <c r="A15" s="193"/>
      <c r="B15" s="155"/>
      <c r="C15" s="156"/>
      <c r="D15" s="157"/>
      <c r="E15" s="337" t="s">
        <v>363</v>
      </c>
      <c r="F15" s="338"/>
      <c r="G15" s="339"/>
      <c r="H15" s="194">
        <f>F9</f>
        <v>500</v>
      </c>
      <c r="I15" s="159"/>
      <c r="J15" s="199"/>
      <c r="K15" s="199"/>
      <c r="L15" s="199"/>
      <c r="M15" s="160"/>
      <c r="N15" s="161"/>
      <c r="O15" s="162"/>
      <c r="P15" s="163"/>
      <c r="Q15" s="309"/>
      <c r="R15" s="310"/>
    </row>
    <row r="16" spans="1:18" ht="12.75">
      <c r="A16" s="193"/>
      <c r="B16" s="155"/>
      <c r="C16" s="156"/>
      <c r="D16" s="157"/>
      <c r="E16" s="332" t="s">
        <v>14</v>
      </c>
      <c r="F16" s="333"/>
      <c r="G16" s="334"/>
      <c r="H16" s="194">
        <v>0</v>
      </c>
      <c r="I16" s="159"/>
      <c r="J16" s="159"/>
      <c r="K16" s="159"/>
      <c r="L16" s="159"/>
      <c r="M16" s="160"/>
      <c r="N16" s="161"/>
      <c r="O16" s="162"/>
      <c r="P16" s="163"/>
      <c r="Q16" s="309"/>
      <c r="R16" s="310"/>
    </row>
    <row r="17" spans="1:18" ht="12.75">
      <c r="A17" s="193"/>
      <c r="B17" s="155"/>
      <c r="C17" s="156"/>
      <c r="D17" s="157"/>
      <c r="E17" s="332" t="s">
        <v>364</v>
      </c>
      <c r="F17" s="333"/>
      <c r="G17" s="334"/>
      <c r="H17" s="194">
        <f>H15-H16</f>
        <v>500</v>
      </c>
      <c r="I17" s="159"/>
      <c r="J17" s="159"/>
      <c r="K17" s="159"/>
      <c r="L17" s="159"/>
      <c r="M17" s="160"/>
      <c r="N17" s="161"/>
      <c r="O17" s="162"/>
      <c r="P17" s="164"/>
      <c r="Q17" s="309"/>
      <c r="R17" s="310"/>
    </row>
    <row r="18" spans="1:18" ht="12.75">
      <c r="A18" s="196"/>
      <c r="B18" s="165"/>
      <c r="C18" s="165"/>
      <c r="D18" s="166"/>
      <c r="E18" s="167"/>
      <c r="F18" s="166"/>
      <c r="G18" s="168"/>
      <c r="H18" s="169"/>
      <c r="I18" s="170"/>
      <c r="J18" s="170"/>
      <c r="K18" s="170"/>
      <c r="L18" s="170"/>
      <c r="M18" s="170"/>
      <c r="N18" s="164"/>
      <c r="O18" s="170"/>
      <c r="P18" s="164"/>
      <c r="Q18" s="309"/>
      <c r="R18" s="310"/>
    </row>
    <row r="19" spans="1:18" ht="12.75">
      <c r="A19" s="197"/>
      <c r="B19" s="171"/>
      <c r="C19" s="171"/>
      <c r="D19" s="172"/>
      <c r="E19" s="173"/>
      <c r="F19" s="172"/>
      <c r="G19" s="174"/>
      <c r="H19" s="175"/>
      <c r="I19" s="176"/>
      <c r="J19" s="176"/>
      <c r="K19" s="176"/>
      <c r="L19" s="176"/>
      <c r="M19" s="176"/>
      <c r="N19" s="177"/>
      <c r="O19" s="176"/>
      <c r="P19" s="177"/>
      <c r="Q19" s="309"/>
      <c r="R19" s="310"/>
    </row>
    <row r="20" spans="1:18" ht="12.75">
      <c r="A20" s="197"/>
      <c r="B20" s="171"/>
      <c r="C20" s="171"/>
      <c r="D20" s="172"/>
      <c r="E20" s="173"/>
      <c r="F20" s="172"/>
      <c r="G20" s="174"/>
      <c r="H20" s="175"/>
      <c r="I20" s="176"/>
      <c r="J20" s="176"/>
      <c r="K20" s="176"/>
      <c r="L20" s="176"/>
      <c r="M20" s="176"/>
      <c r="N20" s="177"/>
      <c r="O20" s="176"/>
      <c r="P20" s="177"/>
      <c r="Q20" s="309"/>
      <c r="R20" s="310"/>
    </row>
    <row r="21" spans="1:18" ht="12.75">
      <c r="A21" s="197"/>
      <c r="B21" s="171"/>
      <c r="C21" s="171"/>
      <c r="D21" s="172"/>
      <c r="E21" s="173"/>
      <c r="F21" s="172"/>
      <c r="G21" s="174"/>
      <c r="H21" s="175"/>
      <c r="I21" s="176"/>
      <c r="J21" s="176"/>
      <c r="K21" s="176"/>
      <c r="L21" s="176"/>
      <c r="M21" s="176"/>
      <c r="N21" s="177"/>
      <c r="O21" s="176"/>
      <c r="P21" s="177"/>
      <c r="Q21" s="309"/>
      <c r="R21" s="310"/>
    </row>
    <row r="22" spans="1:18" ht="12.75">
      <c r="A22" s="197"/>
      <c r="B22" s="171"/>
      <c r="C22" s="171"/>
      <c r="D22" s="172"/>
      <c r="E22" s="173"/>
      <c r="F22" s="172"/>
      <c r="G22" s="174"/>
      <c r="H22" s="175"/>
      <c r="I22" s="176"/>
      <c r="J22" s="176"/>
      <c r="K22" s="176"/>
      <c r="L22" s="176"/>
      <c r="M22" s="176"/>
      <c r="N22" s="177"/>
      <c r="O22" s="176"/>
      <c r="P22" s="177"/>
      <c r="Q22" s="309"/>
      <c r="R22" s="310"/>
    </row>
    <row r="23" spans="1:18" ht="12.75">
      <c r="A23" s="197"/>
      <c r="B23" s="171"/>
      <c r="C23" s="171"/>
      <c r="D23" s="172"/>
      <c r="E23" s="173"/>
      <c r="F23" s="172"/>
      <c r="G23" s="174"/>
      <c r="H23" s="175"/>
      <c r="I23" s="176"/>
      <c r="J23" s="176"/>
      <c r="K23" s="176"/>
      <c r="L23" s="176"/>
      <c r="M23" s="176"/>
      <c r="N23" s="177"/>
      <c r="O23" s="176"/>
      <c r="P23" s="177"/>
      <c r="Q23" s="309"/>
      <c r="R23" s="310"/>
    </row>
    <row r="24" spans="1:18" ht="13.5" thickBot="1">
      <c r="A24" s="219"/>
      <c r="B24" s="220"/>
      <c r="C24" s="220"/>
      <c r="D24" s="221"/>
      <c r="E24" s="222"/>
      <c r="F24" s="221"/>
      <c r="G24" s="223"/>
      <c r="H24" s="224"/>
      <c r="I24" s="225"/>
      <c r="J24" s="225"/>
      <c r="K24" s="225"/>
      <c r="L24" s="225"/>
      <c r="M24" s="225"/>
      <c r="N24" s="226"/>
      <c r="O24" s="225"/>
      <c r="P24" s="226"/>
      <c r="Q24" s="343"/>
      <c r="R24" s="344"/>
    </row>
  </sheetData>
  <sheetProtection/>
  <mergeCells count="27">
    <mergeCell ref="Q24:R24"/>
    <mergeCell ref="A5:D5"/>
    <mergeCell ref="Q18:R18"/>
    <mergeCell ref="Q19:R19"/>
    <mergeCell ref="Q20:R20"/>
    <mergeCell ref="Q21:R21"/>
    <mergeCell ref="Q22:R22"/>
    <mergeCell ref="Q23:R23"/>
    <mergeCell ref="E15:G15"/>
    <mergeCell ref="Q15:R15"/>
    <mergeCell ref="E16:G16"/>
    <mergeCell ref="Q16:R16"/>
    <mergeCell ref="E17:G17"/>
    <mergeCell ref="Q17:R17"/>
    <mergeCell ref="F5:R5"/>
    <mergeCell ref="A6:D6"/>
    <mergeCell ref="E6:E7"/>
    <mergeCell ref="Q6:R7"/>
    <mergeCell ref="A1:D4"/>
    <mergeCell ref="F1:O1"/>
    <mergeCell ref="Q1:R1"/>
    <mergeCell ref="F2:O2"/>
    <mergeCell ref="Q2:R2"/>
    <mergeCell ref="F3:O3"/>
    <mergeCell ref="Q3:R3"/>
    <mergeCell ref="F4:O4"/>
    <mergeCell ref="Q4:R4"/>
  </mergeCells>
  <printOptions/>
  <pageMargins left="0.787401575" right="0.787401575" top="0.984251969" bottom="0.984251969" header="0.492125985" footer="0.492125985"/>
  <pageSetup orientation="portrait" paperSize="9" scale="4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7"/>
  <sheetViews>
    <sheetView view="pageBreakPreview" zoomScale="60" zoomScalePageLayoutView="0" workbookViewId="0" topLeftCell="A1">
      <selection activeCell="J14" sqref="J14"/>
    </sheetView>
  </sheetViews>
  <sheetFormatPr defaultColWidth="9.140625" defaultRowHeight="12.75"/>
  <cols>
    <col min="16" max="16" width="14.57421875" style="0" customWidth="1"/>
    <col min="18" max="18" width="30.140625" style="0" customWidth="1"/>
  </cols>
  <sheetData>
    <row r="1" spans="1:18" ht="12.75">
      <c r="A1" s="320"/>
      <c r="B1" s="321"/>
      <c r="C1" s="321"/>
      <c r="D1" s="321"/>
      <c r="E1" s="212" t="s">
        <v>320</v>
      </c>
      <c r="F1" s="326" t="str">
        <f>'[1]BMMS'!C6</f>
        <v>TRECHO 1- ESTRADA LEONEL - ALEGRIA - 1,80 KM</v>
      </c>
      <c r="G1" s="326"/>
      <c r="H1" s="326"/>
      <c r="I1" s="326"/>
      <c r="J1" s="326"/>
      <c r="K1" s="326"/>
      <c r="L1" s="326"/>
      <c r="M1" s="326"/>
      <c r="N1" s="326"/>
      <c r="O1" s="326"/>
      <c r="P1" s="213" t="s">
        <v>321</v>
      </c>
      <c r="Q1" s="327" t="s">
        <v>115</v>
      </c>
      <c r="R1" s="328"/>
    </row>
    <row r="2" spans="1:18" ht="12.75">
      <c r="A2" s="322"/>
      <c r="B2" s="323"/>
      <c r="C2" s="323"/>
      <c r="D2" s="323"/>
      <c r="E2" s="210" t="s">
        <v>322</v>
      </c>
      <c r="F2" s="329" t="s">
        <v>323</v>
      </c>
      <c r="G2" s="329"/>
      <c r="H2" s="329"/>
      <c r="I2" s="329"/>
      <c r="J2" s="329"/>
      <c r="K2" s="329"/>
      <c r="L2" s="329"/>
      <c r="M2" s="329"/>
      <c r="N2" s="329"/>
      <c r="O2" s="329"/>
      <c r="P2" s="211" t="s">
        <v>324</v>
      </c>
      <c r="Q2" s="330" t="str">
        <f>'[1]BMMS'!C3</f>
        <v>CONSTRUTORA PREMOCIL LTDA</v>
      </c>
      <c r="R2" s="331"/>
    </row>
    <row r="3" spans="1:18" ht="12.75">
      <c r="A3" s="322"/>
      <c r="B3" s="323"/>
      <c r="C3" s="323"/>
      <c r="D3" s="323"/>
      <c r="E3" s="210" t="s">
        <v>325</v>
      </c>
      <c r="F3" s="303">
        <v>1.8</v>
      </c>
      <c r="G3" s="303"/>
      <c r="H3" s="303"/>
      <c r="I3" s="303"/>
      <c r="J3" s="303"/>
      <c r="K3" s="303"/>
      <c r="L3" s="303"/>
      <c r="M3" s="303"/>
      <c r="N3" s="303"/>
      <c r="O3" s="303"/>
      <c r="P3" s="211" t="s">
        <v>326</v>
      </c>
      <c r="Q3" s="304" t="s">
        <v>327</v>
      </c>
      <c r="R3" s="305"/>
    </row>
    <row r="4" spans="1:18" ht="30" customHeight="1" thickBot="1">
      <c r="A4" s="324"/>
      <c r="B4" s="325"/>
      <c r="C4" s="325"/>
      <c r="D4" s="325"/>
      <c r="E4" s="214" t="s">
        <v>328</v>
      </c>
      <c r="F4" s="306" t="s">
        <v>329</v>
      </c>
      <c r="G4" s="306"/>
      <c r="H4" s="306"/>
      <c r="I4" s="306"/>
      <c r="J4" s="306"/>
      <c r="K4" s="306"/>
      <c r="L4" s="306"/>
      <c r="M4" s="306"/>
      <c r="N4" s="306"/>
      <c r="O4" s="306"/>
      <c r="P4" s="215" t="s">
        <v>330</v>
      </c>
      <c r="Q4" s="307" t="s">
        <v>331</v>
      </c>
      <c r="R4" s="308"/>
    </row>
    <row r="5" spans="1:18" ht="13.5" thickBot="1">
      <c r="A5" s="348"/>
      <c r="B5" s="349"/>
      <c r="C5" s="349"/>
      <c r="D5" s="350"/>
      <c r="E5" s="209" t="s">
        <v>332</v>
      </c>
      <c r="F5" s="345" t="s">
        <v>365</v>
      </c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51"/>
    </row>
    <row r="6" spans="1:18" ht="25.5">
      <c r="A6" s="313" t="s">
        <v>333</v>
      </c>
      <c r="B6" s="314"/>
      <c r="C6" s="314"/>
      <c r="D6" s="314"/>
      <c r="E6" s="314" t="s">
        <v>334</v>
      </c>
      <c r="F6" s="205" t="s">
        <v>359</v>
      </c>
      <c r="G6" s="205" t="s">
        <v>335</v>
      </c>
      <c r="H6" s="205" t="s">
        <v>336</v>
      </c>
      <c r="I6" s="205" t="s">
        <v>337</v>
      </c>
      <c r="J6" s="205" t="s">
        <v>338</v>
      </c>
      <c r="K6" s="206" t="s">
        <v>360</v>
      </c>
      <c r="L6" s="206" t="s">
        <v>361</v>
      </c>
      <c r="M6" s="205" t="s">
        <v>338</v>
      </c>
      <c r="N6" s="206" t="s">
        <v>342</v>
      </c>
      <c r="O6" s="206"/>
      <c r="P6" s="205"/>
      <c r="Q6" s="314" t="s">
        <v>343</v>
      </c>
      <c r="R6" s="352"/>
    </row>
    <row r="7" spans="1:18" ht="13.5" thickBot="1">
      <c r="A7" s="207" t="s">
        <v>344</v>
      </c>
      <c r="B7" s="208" t="s">
        <v>345</v>
      </c>
      <c r="C7" s="208" t="s">
        <v>344</v>
      </c>
      <c r="D7" s="208" t="s">
        <v>345</v>
      </c>
      <c r="E7" s="315"/>
      <c r="F7" s="208" t="s">
        <v>347</v>
      </c>
      <c r="G7" s="208" t="s">
        <v>347</v>
      </c>
      <c r="H7" s="208" t="s">
        <v>348</v>
      </c>
      <c r="I7" s="208" t="s">
        <v>347</v>
      </c>
      <c r="J7" s="208" t="s">
        <v>349</v>
      </c>
      <c r="K7" s="208" t="s">
        <v>349</v>
      </c>
      <c r="L7" s="208" t="s">
        <v>350</v>
      </c>
      <c r="M7" s="208" t="s">
        <v>349</v>
      </c>
      <c r="N7" s="208" t="s">
        <v>352</v>
      </c>
      <c r="O7" s="208"/>
      <c r="P7" s="208"/>
      <c r="Q7" s="315"/>
      <c r="R7" s="353"/>
    </row>
    <row r="8" spans="1:18" ht="12.75">
      <c r="A8" s="216">
        <v>55</v>
      </c>
      <c r="B8" s="178">
        <v>0</v>
      </c>
      <c r="C8" s="179">
        <v>80</v>
      </c>
      <c r="D8" s="180">
        <v>0</v>
      </c>
      <c r="E8" s="200" t="s">
        <v>362</v>
      </c>
      <c r="F8" s="201">
        <v>500</v>
      </c>
      <c r="G8" s="183"/>
      <c r="H8" s="202"/>
      <c r="I8" s="183"/>
      <c r="J8" s="203"/>
      <c r="K8" s="138"/>
      <c r="L8" s="186"/>
      <c r="M8" s="203"/>
      <c r="N8" s="185"/>
      <c r="O8" s="186"/>
      <c r="P8" s="187"/>
      <c r="Q8" s="204"/>
      <c r="R8" s="217"/>
    </row>
    <row r="9" spans="1:18" ht="12.75">
      <c r="A9" s="190"/>
      <c r="B9" s="141"/>
      <c r="C9" s="139"/>
      <c r="D9" s="140"/>
      <c r="E9" s="142" t="s">
        <v>16</v>
      </c>
      <c r="F9" s="191">
        <f>SUM(F8:F8)</f>
        <v>500</v>
      </c>
      <c r="G9" s="142"/>
      <c r="H9" s="192"/>
      <c r="I9" s="142"/>
      <c r="J9" s="191"/>
      <c r="K9" s="146"/>
      <c r="L9" s="143"/>
      <c r="M9" s="191"/>
      <c r="N9" s="147"/>
      <c r="O9" s="143"/>
      <c r="P9" s="148"/>
      <c r="Q9" s="149" t="s">
        <v>355</v>
      </c>
      <c r="R9" s="218" t="s">
        <v>356</v>
      </c>
    </row>
    <row r="10" spans="1:18" ht="12.75">
      <c r="A10" s="190"/>
      <c r="B10" s="141"/>
      <c r="C10" s="139"/>
      <c r="D10" s="140"/>
      <c r="E10" s="181"/>
      <c r="F10" s="184"/>
      <c r="G10" s="181"/>
      <c r="H10" s="182"/>
      <c r="I10" s="183"/>
      <c r="J10" s="184"/>
      <c r="K10" s="152"/>
      <c r="L10" s="198"/>
      <c r="M10" s="184"/>
      <c r="N10" s="185"/>
      <c r="O10" s="186"/>
      <c r="P10" s="187"/>
      <c r="Q10" s="188"/>
      <c r="R10" s="189"/>
    </row>
    <row r="11" spans="1:18" ht="12.75">
      <c r="A11" s="190"/>
      <c r="B11" s="141"/>
      <c r="C11" s="139"/>
      <c r="D11" s="140"/>
      <c r="E11" s="181"/>
      <c r="F11" s="184"/>
      <c r="G11" s="181"/>
      <c r="H11" s="182"/>
      <c r="I11" s="183"/>
      <c r="J11" s="184"/>
      <c r="K11" s="152"/>
      <c r="L11" s="198"/>
      <c r="M11" s="184"/>
      <c r="N11" s="185"/>
      <c r="O11" s="186"/>
      <c r="P11" s="187"/>
      <c r="Q11" s="188"/>
      <c r="R11" s="189"/>
    </row>
    <row r="12" spans="1:18" ht="12.75">
      <c r="A12" s="190"/>
      <c r="B12" s="141"/>
      <c r="C12" s="139"/>
      <c r="D12" s="140"/>
      <c r="E12" s="181"/>
      <c r="F12" s="184"/>
      <c r="G12" s="181"/>
      <c r="H12" s="182"/>
      <c r="I12" s="183"/>
      <c r="J12" s="184"/>
      <c r="K12" s="152"/>
      <c r="L12" s="198"/>
      <c r="M12" s="184"/>
      <c r="N12" s="185"/>
      <c r="O12" s="186"/>
      <c r="P12" s="187"/>
      <c r="Q12" s="188"/>
      <c r="R12" s="189"/>
    </row>
    <row r="13" spans="1:18" ht="12.75">
      <c r="A13" s="190"/>
      <c r="B13" s="141"/>
      <c r="C13" s="139"/>
      <c r="D13" s="140"/>
      <c r="E13" s="181"/>
      <c r="F13" s="184"/>
      <c r="G13" s="181"/>
      <c r="H13" s="182"/>
      <c r="I13" s="183"/>
      <c r="J13" s="184"/>
      <c r="K13" s="152"/>
      <c r="L13" s="198"/>
      <c r="M13" s="184"/>
      <c r="N13" s="185"/>
      <c r="O13" s="186"/>
      <c r="P13" s="187"/>
      <c r="Q13" s="188"/>
      <c r="R13" s="189"/>
    </row>
    <row r="14" spans="1:18" ht="12.75">
      <c r="A14" s="190"/>
      <c r="B14" s="141"/>
      <c r="C14" s="139"/>
      <c r="D14" s="140"/>
      <c r="E14" s="181"/>
      <c r="F14" s="184"/>
      <c r="G14" s="181"/>
      <c r="H14" s="182"/>
      <c r="I14" s="183"/>
      <c r="J14" s="184"/>
      <c r="K14" s="152"/>
      <c r="L14" s="198"/>
      <c r="M14" s="184"/>
      <c r="N14" s="185"/>
      <c r="O14" s="186"/>
      <c r="P14" s="187"/>
      <c r="Q14" s="188"/>
      <c r="R14" s="189"/>
    </row>
    <row r="15" spans="1:18" ht="12.75">
      <c r="A15" s="190"/>
      <c r="B15" s="141"/>
      <c r="C15" s="139"/>
      <c r="D15" s="140"/>
      <c r="E15" s="181"/>
      <c r="F15" s="184"/>
      <c r="G15" s="181"/>
      <c r="H15" s="182"/>
      <c r="I15" s="183"/>
      <c r="J15" s="184"/>
      <c r="K15" s="152"/>
      <c r="L15" s="198"/>
      <c r="M15" s="184"/>
      <c r="N15" s="185"/>
      <c r="O15" s="186"/>
      <c r="P15" s="187"/>
      <c r="Q15" s="188"/>
      <c r="R15" s="189"/>
    </row>
    <row r="16" spans="1:18" ht="12.75">
      <c r="A16" s="190"/>
      <c r="B16" s="141"/>
      <c r="C16" s="139"/>
      <c r="D16" s="140"/>
      <c r="E16" s="181"/>
      <c r="F16" s="184"/>
      <c r="G16" s="181"/>
      <c r="H16" s="182"/>
      <c r="I16" s="183"/>
      <c r="J16" s="184"/>
      <c r="K16" s="152"/>
      <c r="L16" s="198"/>
      <c r="M16" s="184"/>
      <c r="N16" s="185"/>
      <c r="O16" s="186"/>
      <c r="P16" s="187"/>
      <c r="Q16" s="188"/>
      <c r="R16" s="189"/>
    </row>
    <row r="17" spans="1:18" ht="12.75">
      <c r="A17" s="190"/>
      <c r="B17" s="141"/>
      <c r="C17" s="139"/>
      <c r="D17" s="140"/>
      <c r="E17" s="181"/>
      <c r="F17" s="184"/>
      <c r="G17" s="181"/>
      <c r="H17" s="182"/>
      <c r="I17" s="183"/>
      <c r="J17" s="184"/>
      <c r="K17" s="152"/>
      <c r="L17" s="198"/>
      <c r="M17" s="184"/>
      <c r="N17" s="185"/>
      <c r="O17" s="186"/>
      <c r="P17" s="187"/>
      <c r="Q17" s="188"/>
      <c r="R17" s="189"/>
    </row>
    <row r="18" spans="1:18" ht="12.75">
      <c r="A18" s="193"/>
      <c r="B18" s="155"/>
      <c r="C18" s="156"/>
      <c r="D18" s="157"/>
      <c r="E18" s="337" t="s">
        <v>363</v>
      </c>
      <c r="F18" s="338"/>
      <c r="G18" s="339"/>
      <c r="H18" s="194">
        <f>F9</f>
        <v>500</v>
      </c>
      <c r="I18" s="159"/>
      <c r="J18" s="199"/>
      <c r="K18" s="199"/>
      <c r="L18" s="199"/>
      <c r="M18" s="160"/>
      <c r="N18" s="161"/>
      <c r="O18" s="162"/>
      <c r="P18" s="163"/>
      <c r="Q18" s="309"/>
      <c r="R18" s="310"/>
    </row>
    <row r="19" spans="1:18" ht="12.75">
      <c r="A19" s="193"/>
      <c r="B19" s="155"/>
      <c r="C19" s="156"/>
      <c r="D19" s="157"/>
      <c r="E19" s="332" t="s">
        <v>14</v>
      </c>
      <c r="F19" s="333"/>
      <c r="G19" s="334"/>
      <c r="H19" s="194">
        <v>0</v>
      </c>
      <c r="I19" s="159"/>
      <c r="J19" s="199"/>
      <c r="K19" s="199"/>
      <c r="L19" s="199"/>
      <c r="M19" s="160"/>
      <c r="N19" s="161"/>
      <c r="O19" s="162"/>
      <c r="P19" s="163"/>
      <c r="Q19" s="309"/>
      <c r="R19" s="310"/>
    </row>
    <row r="20" spans="1:18" ht="12.75">
      <c r="A20" s="193"/>
      <c r="B20" s="155"/>
      <c r="C20" s="156"/>
      <c r="D20" s="157"/>
      <c r="E20" s="332" t="s">
        <v>364</v>
      </c>
      <c r="F20" s="333"/>
      <c r="G20" s="334"/>
      <c r="H20" s="194">
        <f>H18-H19</f>
        <v>500</v>
      </c>
      <c r="I20" s="159"/>
      <c r="J20" s="159"/>
      <c r="K20" s="159"/>
      <c r="L20" s="159"/>
      <c r="M20" s="160"/>
      <c r="N20" s="161"/>
      <c r="O20" s="162"/>
      <c r="P20" s="164"/>
      <c r="Q20" s="309"/>
      <c r="R20" s="310"/>
    </row>
    <row r="21" spans="1:18" ht="12.75">
      <c r="A21" s="196"/>
      <c r="B21" s="165"/>
      <c r="C21" s="165"/>
      <c r="D21" s="166"/>
      <c r="E21" s="167"/>
      <c r="F21" s="166"/>
      <c r="G21" s="168"/>
      <c r="H21" s="169"/>
      <c r="I21" s="170"/>
      <c r="J21" s="170"/>
      <c r="K21" s="170"/>
      <c r="L21" s="170"/>
      <c r="M21" s="170"/>
      <c r="N21" s="164"/>
      <c r="O21" s="170"/>
      <c r="P21" s="164"/>
      <c r="Q21" s="309"/>
      <c r="R21" s="310"/>
    </row>
    <row r="22" spans="1:18" ht="12.75">
      <c r="A22" s="197"/>
      <c r="B22" s="171"/>
      <c r="C22" s="171"/>
      <c r="D22" s="172"/>
      <c r="E22" s="173"/>
      <c r="F22" s="172"/>
      <c r="G22" s="174"/>
      <c r="H22" s="175"/>
      <c r="I22" s="176"/>
      <c r="J22" s="176"/>
      <c r="K22" s="176"/>
      <c r="L22" s="176"/>
      <c r="M22" s="176"/>
      <c r="N22" s="177"/>
      <c r="O22" s="176"/>
      <c r="P22" s="177"/>
      <c r="Q22" s="309"/>
      <c r="R22" s="310"/>
    </row>
    <row r="23" spans="1:18" ht="12.75">
      <c r="A23" s="197"/>
      <c r="B23" s="171"/>
      <c r="C23" s="171"/>
      <c r="D23" s="172"/>
      <c r="E23" s="173"/>
      <c r="F23" s="172"/>
      <c r="G23" s="174"/>
      <c r="H23" s="175"/>
      <c r="I23" s="176"/>
      <c r="J23" s="176"/>
      <c r="K23" s="176"/>
      <c r="L23" s="176"/>
      <c r="M23" s="176"/>
      <c r="N23" s="177"/>
      <c r="O23" s="176"/>
      <c r="P23" s="177"/>
      <c r="Q23" s="309"/>
      <c r="R23" s="310"/>
    </row>
    <row r="24" spans="1:18" ht="12.75">
      <c r="A24" s="197"/>
      <c r="B24" s="171"/>
      <c r="C24" s="171"/>
      <c r="D24" s="172"/>
      <c r="E24" s="173"/>
      <c r="F24" s="172"/>
      <c r="G24" s="174"/>
      <c r="H24" s="175"/>
      <c r="I24" s="176"/>
      <c r="J24" s="176"/>
      <c r="K24" s="176"/>
      <c r="L24" s="176"/>
      <c r="M24" s="176"/>
      <c r="N24" s="177"/>
      <c r="O24" s="176"/>
      <c r="P24" s="177"/>
      <c r="Q24" s="309"/>
      <c r="R24" s="310"/>
    </row>
    <row r="25" spans="1:18" ht="12.75">
      <c r="A25" s="197"/>
      <c r="B25" s="171"/>
      <c r="C25" s="171"/>
      <c r="D25" s="172"/>
      <c r="E25" s="173"/>
      <c r="F25" s="172"/>
      <c r="G25" s="174"/>
      <c r="H25" s="175"/>
      <c r="I25" s="176"/>
      <c r="J25" s="176"/>
      <c r="K25" s="176"/>
      <c r="L25" s="176"/>
      <c r="M25" s="176"/>
      <c r="N25" s="177"/>
      <c r="O25" s="176"/>
      <c r="P25" s="177"/>
      <c r="Q25" s="309"/>
      <c r="R25" s="310"/>
    </row>
    <row r="26" spans="1:18" ht="12.75">
      <c r="A26" s="197"/>
      <c r="B26" s="171"/>
      <c r="C26" s="171"/>
      <c r="D26" s="172"/>
      <c r="E26" s="173"/>
      <c r="F26" s="172"/>
      <c r="G26" s="174"/>
      <c r="H26" s="175"/>
      <c r="I26" s="176"/>
      <c r="J26" s="176"/>
      <c r="K26" s="176"/>
      <c r="L26" s="176"/>
      <c r="M26" s="176"/>
      <c r="N26" s="177"/>
      <c r="O26" s="176"/>
      <c r="P26" s="177"/>
      <c r="Q26" s="309"/>
      <c r="R26" s="310"/>
    </row>
    <row r="27" spans="1:18" ht="13.5" thickBot="1">
      <c r="A27" s="219"/>
      <c r="B27" s="220"/>
      <c r="C27" s="220"/>
      <c r="D27" s="221"/>
      <c r="E27" s="222"/>
      <c r="F27" s="221"/>
      <c r="G27" s="223"/>
      <c r="H27" s="224"/>
      <c r="I27" s="225"/>
      <c r="J27" s="225"/>
      <c r="K27" s="225"/>
      <c r="L27" s="225"/>
      <c r="M27" s="225"/>
      <c r="N27" s="226"/>
      <c r="O27" s="225"/>
      <c r="P27" s="226"/>
      <c r="Q27" s="343"/>
      <c r="R27" s="344"/>
    </row>
  </sheetData>
  <sheetProtection/>
  <mergeCells count="27">
    <mergeCell ref="Q27:R27"/>
    <mergeCell ref="A5:D5"/>
    <mergeCell ref="Q21:R21"/>
    <mergeCell ref="Q22:R22"/>
    <mergeCell ref="Q23:R23"/>
    <mergeCell ref="Q24:R24"/>
    <mergeCell ref="Q25:R25"/>
    <mergeCell ref="Q26:R26"/>
    <mergeCell ref="E18:G18"/>
    <mergeCell ref="Q18:R18"/>
    <mergeCell ref="E19:G19"/>
    <mergeCell ref="Q19:R19"/>
    <mergeCell ref="E20:G20"/>
    <mergeCell ref="Q20:R20"/>
    <mergeCell ref="F5:R5"/>
    <mergeCell ref="A6:D6"/>
    <mergeCell ref="E6:E7"/>
    <mergeCell ref="Q6:R7"/>
    <mergeCell ref="A1:D4"/>
    <mergeCell ref="F1:O1"/>
    <mergeCell ref="Q1:R1"/>
    <mergeCell ref="F2:O2"/>
    <mergeCell ref="Q2:R2"/>
    <mergeCell ref="F3:O3"/>
    <mergeCell ref="Q3:R3"/>
    <mergeCell ref="F4:O4"/>
    <mergeCell ref="Q4:R4"/>
  </mergeCells>
  <printOptions/>
  <pageMargins left="0.511811024" right="0.511811024" top="0.787401575" bottom="0.787401575" header="0.31496062" footer="0.31496062"/>
  <pageSetup orientation="portrait" paperSize="9" scale="4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8"/>
  <sheetViews>
    <sheetView view="pageBreakPreview" zoomScale="60" zoomScalePageLayoutView="0" workbookViewId="0" topLeftCell="A1">
      <selection activeCell="J27" sqref="J27"/>
    </sheetView>
  </sheetViews>
  <sheetFormatPr defaultColWidth="9.140625" defaultRowHeight="12.75"/>
  <cols>
    <col min="16" max="16" width="14.8515625" style="0" customWidth="1"/>
    <col min="18" max="18" width="32.00390625" style="0" customWidth="1"/>
  </cols>
  <sheetData>
    <row r="1" spans="1:18" ht="12.75">
      <c r="A1" s="320"/>
      <c r="B1" s="321"/>
      <c r="C1" s="321"/>
      <c r="D1" s="321"/>
      <c r="E1" s="212" t="s">
        <v>320</v>
      </c>
      <c r="F1" s="326" t="str">
        <f>'[1]BMMS'!C6</f>
        <v>TRECHO 1- ESTRADA LEONEL - ALEGRIA - 1,80 KM</v>
      </c>
      <c r="G1" s="326"/>
      <c r="H1" s="326"/>
      <c r="I1" s="326"/>
      <c r="J1" s="326"/>
      <c r="K1" s="326"/>
      <c r="L1" s="326"/>
      <c r="M1" s="326"/>
      <c r="N1" s="326"/>
      <c r="O1" s="326"/>
      <c r="P1" s="213" t="s">
        <v>321</v>
      </c>
      <c r="Q1" s="327" t="s">
        <v>115</v>
      </c>
      <c r="R1" s="328"/>
    </row>
    <row r="2" spans="1:18" ht="12.75">
      <c r="A2" s="322"/>
      <c r="B2" s="323"/>
      <c r="C2" s="323"/>
      <c r="D2" s="323"/>
      <c r="E2" s="210" t="s">
        <v>322</v>
      </c>
      <c r="F2" s="329" t="s">
        <v>323</v>
      </c>
      <c r="G2" s="329"/>
      <c r="H2" s="329"/>
      <c r="I2" s="329"/>
      <c r="J2" s="329"/>
      <c r="K2" s="329"/>
      <c r="L2" s="329"/>
      <c r="M2" s="329"/>
      <c r="N2" s="329"/>
      <c r="O2" s="329"/>
      <c r="P2" s="211" t="s">
        <v>324</v>
      </c>
      <c r="Q2" s="330" t="str">
        <f>'[1]BMMS'!C3</f>
        <v>CONSTRUTORA PREMOCIL LTDA</v>
      </c>
      <c r="R2" s="331"/>
    </row>
    <row r="3" spans="1:18" ht="12.75">
      <c r="A3" s="322"/>
      <c r="B3" s="323"/>
      <c r="C3" s="323"/>
      <c r="D3" s="323"/>
      <c r="E3" s="210" t="s">
        <v>325</v>
      </c>
      <c r="F3" s="303">
        <v>1.8</v>
      </c>
      <c r="G3" s="303"/>
      <c r="H3" s="303"/>
      <c r="I3" s="303"/>
      <c r="J3" s="303"/>
      <c r="K3" s="303"/>
      <c r="L3" s="303"/>
      <c r="M3" s="303"/>
      <c r="N3" s="303"/>
      <c r="O3" s="303"/>
      <c r="P3" s="211" t="s">
        <v>326</v>
      </c>
      <c r="Q3" s="304" t="s">
        <v>327</v>
      </c>
      <c r="R3" s="305"/>
    </row>
    <row r="4" spans="1:18" ht="24" customHeight="1" thickBot="1">
      <c r="A4" s="324"/>
      <c r="B4" s="325"/>
      <c r="C4" s="325"/>
      <c r="D4" s="325"/>
      <c r="E4" s="214" t="s">
        <v>328</v>
      </c>
      <c r="F4" s="306" t="s">
        <v>329</v>
      </c>
      <c r="G4" s="306"/>
      <c r="H4" s="306"/>
      <c r="I4" s="306"/>
      <c r="J4" s="306"/>
      <c r="K4" s="306"/>
      <c r="L4" s="306"/>
      <c r="M4" s="306"/>
      <c r="N4" s="306"/>
      <c r="O4" s="306"/>
      <c r="P4" s="215" t="s">
        <v>330</v>
      </c>
      <c r="Q4" s="307" t="s">
        <v>331</v>
      </c>
      <c r="R4" s="308"/>
    </row>
    <row r="5" spans="1:18" ht="13.5" thickBot="1">
      <c r="A5" s="348"/>
      <c r="B5" s="349"/>
      <c r="C5" s="349"/>
      <c r="D5" s="358"/>
      <c r="E5" s="235" t="s">
        <v>332</v>
      </c>
      <c r="F5" s="356" t="str">
        <f>'[2]BMMS'!C39</f>
        <v>MOBILIZAÇÃO E DESMOBILIZAÇÃO DE EQUIPAMENTOS COM CARRETA PRANCHA (MÁXIMO)</v>
      </c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7"/>
    </row>
    <row r="6" spans="1:18" ht="25.5">
      <c r="A6" s="313" t="s">
        <v>333</v>
      </c>
      <c r="B6" s="314"/>
      <c r="C6" s="314"/>
      <c r="D6" s="314"/>
      <c r="E6" s="314" t="s">
        <v>334</v>
      </c>
      <c r="F6" s="205" t="s">
        <v>366</v>
      </c>
      <c r="G6" s="233" t="s">
        <v>367</v>
      </c>
      <c r="H6" s="233" t="s">
        <v>368</v>
      </c>
      <c r="I6" s="205" t="s">
        <v>337</v>
      </c>
      <c r="J6" s="205" t="s">
        <v>338</v>
      </c>
      <c r="K6" s="206" t="s">
        <v>339</v>
      </c>
      <c r="L6" s="205" t="s">
        <v>340</v>
      </c>
      <c r="M6" s="206" t="s">
        <v>341</v>
      </c>
      <c r="N6" s="205" t="s">
        <v>338</v>
      </c>
      <c r="O6" s="206" t="s">
        <v>342</v>
      </c>
      <c r="P6" s="205" t="s">
        <v>12</v>
      </c>
      <c r="Q6" s="314" t="s">
        <v>343</v>
      </c>
      <c r="R6" s="352"/>
    </row>
    <row r="7" spans="1:18" ht="13.5" thickBot="1">
      <c r="A7" s="207" t="s">
        <v>344</v>
      </c>
      <c r="B7" s="208" t="s">
        <v>345</v>
      </c>
      <c r="C7" s="208" t="s">
        <v>344</v>
      </c>
      <c r="D7" s="208" t="s">
        <v>345</v>
      </c>
      <c r="E7" s="315"/>
      <c r="F7" s="208" t="s">
        <v>369</v>
      </c>
      <c r="G7" s="234" t="s">
        <v>370</v>
      </c>
      <c r="H7" s="234" t="s">
        <v>369</v>
      </c>
      <c r="I7" s="208" t="s">
        <v>347</v>
      </c>
      <c r="J7" s="208" t="s">
        <v>349</v>
      </c>
      <c r="K7" s="208" t="s">
        <v>350</v>
      </c>
      <c r="L7" s="208" t="s">
        <v>351</v>
      </c>
      <c r="M7" s="208" t="s">
        <v>350</v>
      </c>
      <c r="N7" s="208" t="s">
        <v>349</v>
      </c>
      <c r="O7" s="208" t="s">
        <v>352</v>
      </c>
      <c r="P7" s="208" t="s">
        <v>351</v>
      </c>
      <c r="Q7" s="315"/>
      <c r="R7" s="353"/>
    </row>
    <row r="8" spans="1:18" ht="12.75">
      <c r="A8" s="231"/>
      <c r="B8" s="130"/>
      <c r="C8" s="131"/>
      <c r="D8" s="132"/>
      <c r="E8" s="133"/>
      <c r="F8" s="132">
        <v>4</v>
      </c>
      <c r="G8" s="134">
        <v>3</v>
      </c>
      <c r="H8" s="135">
        <f aca="true" t="shared" si="0" ref="H8:H13">F8*G8</f>
        <v>12</v>
      </c>
      <c r="I8" s="136"/>
      <c r="J8" s="136"/>
      <c r="K8" s="136"/>
      <c r="L8" s="136"/>
      <c r="M8" s="137"/>
      <c r="N8" s="138"/>
      <c r="O8" s="138"/>
      <c r="P8" s="138"/>
      <c r="Q8" s="359" t="s">
        <v>371</v>
      </c>
      <c r="R8" s="360"/>
    </row>
    <row r="9" spans="1:18" ht="12.75">
      <c r="A9" s="231"/>
      <c r="B9" s="130"/>
      <c r="C9" s="131"/>
      <c r="D9" s="132"/>
      <c r="E9" s="133"/>
      <c r="F9" s="132">
        <v>4</v>
      </c>
      <c r="G9" s="134">
        <v>1</v>
      </c>
      <c r="H9" s="135">
        <f t="shared" si="0"/>
        <v>4</v>
      </c>
      <c r="I9" s="136"/>
      <c r="J9" s="136"/>
      <c r="K9" s="136"/>
      <c r="L9" s="136"/>
      <c r="M9" s="137"/>
      <c r="N9" s="138"/>
      <c r="O9" s="138"/>
      <c r="P9" s="138"/>
      <c r="Q9" s="354" t="s">
        <v>372</v>
      </c>
      <c r="R9" s="355"/>
    </row>
    <row r="10" spans="1:18" ht="12.75">
      <c r="A10" s="231"/>
      <c r="B10" s="130"/>
      <c r="C10" s="131"/>
      <c r="D10" s="132"/>
      <c r="E10" s="133"/>
      <c r="F10" s="132">
        <v>4</v>
      </c>
      <c r="G10" s="134">
        <v>4</v>
      </c>
      <c r="H10" s="135">
        <f t="shared" si="0"/>
        <v>16</v>
      </c>
      <c r="I10" s="136"/>
      <c r="J10" s="136"/>
      <c r="K10" s="136"/>
      <c r="L10" s="136"/>
      <c r="M10" s="137"/>
      <c r="N10" s="138"/>
      <c r="O10" s="138"/>
      <c r="P10" s="138"/>
      <c r="Q10" s="354" t="s">
        <v>373</v>
      </c>
      <c r="R10" s="355"/>
    </row>
    <row r="11" spans="1:18" ht="12.75">
      <c r="A11" s="231"/>
      <c r="B11" s="130"/>
      <c r="C11" s="131"/>
      <c r="D11" s="132"/>
      <c r="E11" s="133"/>
      <c r="F11" s="132">
        <v>4</v>
      </c>
      <c r="G11" s="134">
        <v>2</v>
      </c>
      <c r="H11" s="135">
        <f t="shared" si="0"/>
        <v>8</v>
      </c>
      <c r="I11" s="136"/>
      <c r="J11" s="136"/>
      <c r="K11" s="136"/>
      <c r="L11" s="136"/>
      <c r="M11" s="137"/>
      <c r="N11" s="138"/>
      <c r="O11" s="138"/>
      <c r="P11" s="138"/>
      <c r="Q11" s="354" t="s">
        <v>374</v>
      </c>
      <c r="R11" s="355"/>
    </row>
    <row r="12" spans="1:18" ht="12.75">
      <c r="A12" s="231"/>
      <c r="B12" s="130"/>
      <c r="C12" s="131"/>
      <c r="D12" s="132"/>
      <c r="E12" s="133"/>
      <c r="F12" s="132">
        <v>4</v>
      </c>
      <c r="G12" s="134">
        <v>1</v>
      </c>
      <c r="H12" s="135">
        <f t="shared" si="0"/>
        <v>4</v>
      </c>
      <c r="I12" s="136"/>
      <c r="J12" s="136"/>
      <c r="K12" s="136"/>
      <c r="L12" s="136"/>
      <c r="M12" s="137"/>
      <c r="N12" s="138"/>
      <c r="O12" s="138"/>
      <c r="P12" s="138"/>
      <c r="Q12" s="354" t="s">
        <v>375</v>
      </c>
      <c r="R12" s="355"/>
    </row>
    <row r="13" spans="1:18" ht="12.75">
      <c r="A13" s="190"/>
      <c r="B13" s="130"/>
      <c r="C13" s="139"/>
      <c r="D13" s="140"/>
      <c r="E13" s="133"/>
      <c r="F13" s="132">
        <v>4</v>
      </c>
      <c r="G13" s="134">
        <v>1</v>
      </c>
      <c r="H13" s="135">
        <f t="shared" si="0"/>
        <v>4</v>
      </c>
      <c r="I13" s="136"/>
      <c r="J13" s="136"/>
      <c r="K13" s="136"/>
      <c r="L13" s="136"/>
      <c r="M13" s="137"/>
      <c r="N13" s="138"/>
      <c r="O13" s="138"/>
      <c r="P13" s="138"/>
      <c r="Q13" s="354" t="s">
        <v>376</v>
      </c>
      <c r="R13" s="355"/>
    </row>
    <row r="14" spans="1:18" ht="12.75">
      <c r="A14" s="190"/>
      <c r="B14" s="141"/>
      <c r="C14" s="139"/>
      <c r="D14" s="140"/>
      <c r="E14" s="142" t="s">
        <v>16</v>
      </c>
      <c r="F14" s="192"/>
      <c r="G14" s="142"/>
      <c r="H14" s="192">
        <f>SUM(H8:H13)</f>
        <v>48</v>
      </c>
      <c r="I14" s="144"/>
      <c r="J14" s="144"/>
      <c r="K14" s="144"/>
      <c r="L14" s="144"/>
      <c r="M14" s="146"/>
      <c r="N14" s="147"/>
      <c r="O14" s="143"/>
      <c r="P14" s="148"/>
      <c r="Q14" s="149" t="s">
        <v>355</v>
      </c>
      <c r="R14" s="218" t="s">
        <v>356</v>
      </c>
    </row>
    <row r="15" spans="1:18" ht="12.75">
      <c r="A15" s="190"/>
      <c r="B15" s="141"/>
      <c r="C15" s="139"/>
      <c r="D15" s="140"/>
      <c r="E15" s="150"/>
      <c r="F15" s="150"/>
      <c r="G15" s="150"/>
      <c r="H15" s="150"/>
      <c r="I15" s="152"/>
      <c r="J15" s="152"/>
      <c r="K15" s="152"/>
      <c r="L15" s="152"/>
      <c r="M15" s="152"/>
      <c r="N15" s="152"/>
      <c r="O15" s="152"/>
      <c r="P15" s="138"/>
      <c r="Q15" s="154"/>
      <c r="R15" s="195"/>
    </row>
    <row r="16" spans="1:18" ht="12.75">
      <c r="A16" s="190"/>
      <c r="B16" s="141"/>
      <c r="C16" s="139"/>
      <c r="D16" s="140"/>
      <c r="E16" s="150"/>
      <c r="F16" s="150"/>
      <c r="G16" s="150"/>
      <c r="H16" s="150"/>
      <c r="I16" s="152"/>
      <c r="J16" s="152"/>
      <c r="K16" s="152"/>
      <c r="L16" s="152"/>
      <c r="M16" s="152"/>
      <c r="N16" s="152"/>
      <c r="O16" s="152"/>
      <c r="P16" s="138"/>
      <c r="Q16" s="154"/>
      <c r="R16" s="195"/>
    </row>
    <row r="17" spans="1:18" ht="12.75">
      <c r="A17" s="190"/>
      <c r="B17" s="141"/>
      <c r="C17" s="139"/>
      <c r="D17" s="140"/>
      <c r="E17" s="150"/>
      <c r="F17" s="150"/>
      <c r="G17" s="150"/>
      <c r="H17" s="150"/>
      <c r="I17" s="152"/>
      <c r="J17" s="152"/>
      <c r="K17" s="152"/>
      <c r="L17" s="152"/>
      <c r="M17" s="152"/>
      <c r="N17" s="152"/>
      <c r="O17" s="152"/>
      <c r="P17" s="138"/>
      <c r="Q17" s="154"/>
      <c r="R17" s="195"/>
    </row>
    <row r="18" spans="1:18" ht="12.75">
      <c r="A18" s="190"/>
      <c r="B18" s="141"/>
      <c r="C18" s="139"/>
      <c r="D18" s="140"/>
      <c r="E18" s="150"/>
      <c r="F18" s="150"/>
      <c r="G18" s="150"/>
      <c r="H18" s="150"/>
      <c r="I18" s="152"/>
      <c r="J18" s="152"/>
      <c r="K18" s="152"/>
      <c r="L18" s="152"/>
      <c r="M18" s="152"/>
      <c r="N18" s="152"/>
      <c r="O18" s="152"/>
      <c r="P18" s="138"/>
      <c r="Q18" s="154"/>
      <c r="R18" s="195"/>
    </row>
    <row r="19" spans="1:18" ht="12.75">
      <c r="A19" s="190"/>
      <c r="B19" s="141"/>
      <c r="C19" s="139"/>
      <c r="D19" s="140"/>
      <c r="E19" s="150"/>
      <c r="F19" s="150"/>
      <c r="G19" s="150"/>
      <c r="H19" s="150"/>
      <c r="I19" s="152"/>
      <c r="J19" s="152"/>
      <c r="K19" s="152"/>
      <c r="L19" s="152"/>
      <c r="M19" s="152"/>
      <c r="N19" s="152"/>
      <c r="O19" s="152"/>
      <c r="P19" s="138"/>
      <c r="Q19" s="154"/>
      <c r="R19" s="195"/>
    </row>
    <row r="20" spans="1:18" ht="12.75">
      <c r="A20" s="190"/>
      <c r="B20" s="141"/>
      <c r="C20" s="139"/>
      <c r="D20" s="140"/>
      <c r="E20" s="150"/>
      <c r="F20" s="150"/>
      <c r="G20" s="150"/>
      <c r="H20" s="150"/>
      <c r="I20" s="152"/>
      <c r="J20" s="152"/>
      <c r="K20" s="152"/>
      <c r="L20" s="152"/>
      <c r="M20" s="152"/>
      <c r="N20" s="152"/>
      <c r="O20" s="152"/>
      <c r="P20" s="138"/>
      <c r="Q20" s="154"/>
      <c r="R20" s="195"/>
    </row>
    <row r="21" spans="1:18" ht="12.75">
      <c r="A21" s="190"/>
      <c r="B21" s="141"/>
      <c r="C21" s="139"/>
      <c r="D21" s="140"/>
      <c r="E21" s="150"/>
      <c r="F21" s="150"/>
      <c r="G21" s="150"/>
      <c r="H21" s="150"/>
      <c r="I21" s="152"/>
      <c r="J21" s="152"/>
      <c r="K21" s="152"/>
      <c r="L21" s="152"/>
      <c r="M21" s="152"/>
      <c r="N21" s="152"/>
      <c r="O21" s="152"/>
      <c r="P21" s="138"/>
      <c r="Q21" s="154"/>
      <c r="R21" s="195"/>
    </row>
    <row r="22" spans="1:18" ht="12.75">
      <c r="A22" s="190"/>
      <c r="B22" s="141"/>
      <c r="C22" s="139"/>
      <c r="D22" s="140"/>
      <c r="E22" s="150"/>
      <c r="F22" s="150"/>
      <c r="G22" s="150"/>
      <c r="H22" s="150"/>
      <c r="I22" s="152"/>
      <c r="J22" s="152"/>
      <c r="K22" s="152"/>
      <c r="L22" s="152"/>
      <c r="M22" s="152"/>
      <c r="N22" s="152"/>
      <c r="O22" s="152"/>
      <c r="P22" s="138"/>
      <c r="Q22" s="154"/>
      <c r="R22" s="195"/>
    </row>
    <row r="23" spans="1:18" ht="12.75">
      <c r="A23" s="190"/>
      <c r="B23" s="141"/>
      <c r="C23" s="139"/>
      <c r="D23" s="140"/>
      <c r="E23" s="150"/>
      <c r="F23" s="150"/>
      <c r="G23" s="150"/>
      <c r="H23" s="150"/>
      <c r="I23" s="152"/>
      <c r="J23" s="152"/>
      <c r="K23" s="152"/>
      <c r="L23" s="152"/>
      <c r="M23" s="152"/>
      <c r="N23" s="152"/>
      <c r="O23" s="152"/>
      <c r="P23" s="138"/>
      <c r="Q23" s="154"/>
      <c r="R23" s="195"/>
    </row>
    <row r="24" spans="1:18" ht="12.75">
      <c r="A24" s="190"/>
      <c r="B24" s="141"/>
      <c r="C24" s="139"/>
      <c r="D24" s="140"/>
      <c r="E24" s="150"/>
      <c r="F24" s="150"/>
      <c r="G24" s="150"/>
      <c r="H24" s="150"/>
      <c r="I24" s="152"/>
      <c r="J24" s="152"/>
      <c r="K24" s="152"/>
      <c r="L24" s="152"/>
      <c r="M24" s="152"/>
      <c r="N24" s="152"/>
      <c r="O24" s="152"/>
      <c r="P24" s="138"/>
      <c r="Q24" s="154"/>
      <c r="R24" s="195"/>
    </row>
    <row r="25" spans="1:18" ht="12.75">
      <c r="A25" s="193"/>
      <c r="B25" s="155"/>
      <c r="C25" s="156"/>
      <c r="D25" s="157"/>
      <c r="E25" s="337" t="s">
        <v>363</v>
      </c>
      <c r="F25" s="338"/>
      <c r="G25" s="339"/>
      <c r="H25" s="158">
        <f>H14+H17+H23</f>
        <v>48</v>
      </c>
      <c r="I25" s="159"/>
      <c r="J25" s="159"/>
      <c r="K25" s="159"/>
      <c r="L25" s="159"/>
      <c r="M25" s="160"/>
      <c r="N25" s="161"/>
      <c r="O25" s="162"/>
      <c r="P25" s="163"/>
      <c r="Q25" s="309"/>
      <c r="R25" s="310"/>
    </row>
    <row r="26" spans="1:18" ht="12.75">
      <c r="A26" s="193"/>
      <c r="B26" s="155"/>
      <c r="C26" s="156"/>
      <c r="D26" s="157"/>
      <c r="E26" s="332" t="s">
        <v>14</v>
      </c>
      <c r="F26" s="333"/>
      <c r="G26" s="334"/>
      <c r="H26" s="158">
        <v>0</v>
      </c>
      <c r="I26" s="159"/>
      <c r="J26" s="159"/>
      <c r="K26" s="159"/>
      <c r="L26" s="159"/>
      <c r="M26" s="160"/>
      <c r="N26" s="161"/>
      <c r="O26" s="162"/>
      <c r="P26" s="163"/>
      <c r="Q26" s="309"/>
      <c r="R26" s="310"/>
    </row>
    <row r="27" spans="1:18" ht="12.75">
      <c r="A27" s="193"/>
      <c r="B27" s="155"/>
      <c r="C27" s="156"/>
      <c r="D27" s="157"/>
      <c r="E27" s="332" t="s">
        <v>364</v>
      </c>
      <c r="F27" s="333"/>
      <c r="G27" s="334"/>
      <c r="H27" s="158">
        <f>H25-H26</f>
        <v>48</v>
      </c>
      <c r="I27" s="159"/>
      <c r="J27" s="159"/>
      <c r="K27" s="159"/>
      <c r="L27" s="159"/>
      <c r="M27" s="160"/>
      <c r="N27" s="161"/>
      <c r="O27" s="162"/>
      <c r="P27" s="164"/>
      <c r="Q27" s="309"/>
      <c r="R27" s="310"/>
    </row>
    <row r="28" spans="1:18" ht="13.5" thickBot="1">
      <c r="A28" s="219"/>
      <c r="B28" s="220"/>
      <c r="C28" s="220"/>
      <c r="D28" s="221"/>
      <c r="E28" s="222"/>
      <c r="F28" s="221"/>
      <c r="G28" s="223"/>
      <c r="H28" s="224"/>
      <c r="I28" s="225"/>
      <c r="J28" s="225"/>
      <c r="K28" s="225"/>
      <c r="L28" s="225"/>
      <c r="M28" s="225"/>
      <c r="N28" s="226"/>
      <c r="O28" s="225"/>
      <c r="P28" s="226"/>
      <c r="Q28" s="343"/>
      <c r="R28" s="344"/>
    </row>
  </sheetData>
  <sheetProtection/>
  <mergeCells count="27">
    <mergeCell ref="Q9:R9"/>
    <mergeCell ref="Q28:R28"/>
    <mergeCell ref="E25:G25"/>
    <mergeCell ref="Q25:R25"/>
    <mergeCell ref="E26:G26"/>
    <mergeCell ref="Q26:R26"/>
    <mergeCell ref="E27:G27"/>
    <mergeCell ref="Q27:R27"/>
    <mergeCell ref="Q10:R10"/>
    <mergeCell ref="Q11:R11"/>
    <mergeCell ref="Q12:R12"/>
    <mergeCell ref="Q13:R13"/>
    <mergeCell ref="F5:R5"/>
    <mergeCell ref="A6:D6"/>
    <mergeCell ref="E6:E7"/>
    <mergeCell ref="Q6:R7"/>
    <mergeCell ref="A5:D5"/>
    <mergeCell ref="Q8:R8"/>
    <mergeCell ref="A1:D4"/>
    <mergeCell ref="F1:O1"/>
    <mergeCell ref="Q1:R1"/>
    <mergeCell ref="F2:O2"/>
    <mergeCell ref="Q2:R2"/>
    <mergeCell ref="F3:O3"/>
    <mergeCell ref="Q3:R3"/>
    <mergeCell ref="F4:O4"/>
    <mergeCell ref="Q4:R4"/>
  </mergeCells>
  <printOptions/>
  <pageMargins left="0.511811024" right="0.511811024" top="0.787401575" bottom="0.787401575" header="0.31496062" footer="0.31496062"/>
  <pageSetup orientation="portrait" paperSize="9" scale="4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9"/>
  <sheetViews>
    <sheetView view="pageBreakPreview" zoomScale="60" zoomScalePageLayoutView="0" workbookViewId="0" topLeftCell="A1">
      <selection activeCell="L17" sqref="L17"/>
    </sheetView>
  </sheetViews>
  <sheetFormatPr defaultColWidth="9.140625" defaultRowHeight="12.75"/>
  <cols>
    <col min="16" max="16" width="13.140625" style="0" customWidth="1"/>
    <col min="18" max="18" width="29.140625" style="0" customWidth="1"/>
  </cols>
  <sheetData>
    <row r="1" spans="1:18" ht="12.75">
      <c r="A1" s="361"/>
      <c r="B1" s="362"/>
      <c r="C1" s="362"/>
      <c r="D1" s="362"/>
      <c r="E1" s="278" t="s">
        <v>320</v>
      </c>
      <c r="F1" s="326" t="str">
        <f>'[1]BMMS'!C6</f>
        <v>TRECHO 1- ESTRADA LEONEL - ALEGRIA - 1,80 KM</v>
      </c>
      <c r="G1" s="326"/>
      <c r="H1" s="326"/>
      <c r="I1" s="326"/>
      <c r="J1" s="326"/>
      <c r="K1" s="326"/>
      <c r="L1" s="326"/>
      <c r="M1" s="326"/>
      <c r="N1" s="326"/>
      <c r="O1" s="326"/>
      <c r="P1" s="213" t="s">
        <v>321</v>
      </c>
      <c r="Q1" s="327" t="s">
        <v>115</v>
      </c>
      <c r="R1" s="328"/>
    </row>
    <row r="2" spans="1:18" ht="12.75">
      <c r="A2" s="363"/>
      <c r="B2" s="364"/>
      <c r="C2" s="364"/>
      <c r="D2" s="364"/>
      <c r="E2" s="277" t="s">
        <v>322</v>
      </c>
      <c r="F2" s="329" t="s">
        <v>323</v>
      </c>
      <c r="G2" s="329"/>
      <c r="H2" s="329"/>
      <c r="I2" s="329"/>
      <c r="J2" s="329"/>
      <c r="K2" s="329"/>
      <c r="L2" s="329"/>
      <c r="M2" s="329"/>
      <c r="N2" s="329"/>
      <c r="O2" s="329"/>
      <c r="P2" s="211" t="s">
        <v>324</v>
      </c>
      <c r="Q2" s="330" t="str">
        <f>'[1]BMMS'!C3</f>
        <v>CONSTRUTORA PREMOCIL LTDA</v>
      </c>
      <c r="R2" s="331"/>
    </row>
    <row r="3" spans="1:18" ht="12.75">
      <c r="A3" s="363"/>
      <c r="B3" s="364"/>
      <c r="C3" s="364"/>
      <c r="D3" s="364"/>
      <c r="E3" s="277" t="s">
        <v>325</v>
      </c>
      <c r="F3" s="303">
        <v>1.8</v>
      </c>
      <c r="G3" s="303"/>
      <c r="H3" s="303"/>
      <c r="I3" s="303"/>
      <c r="J3" s="303"/>
      <c r="K3" s="303"/>
      <c r="L3" s="303"/>
      <c r="M3" s="303"/>
      <c r="N3" s="303"/>
      <c r="O3" s="303"/>
      <c r="P3" s="211" t="s">
        <v>326</v>
      </c>
      <c r="Q3" s="304" t="s">
        <v>327</v>
      </c>
      <c r="R3" s="305"/>
    </row>
    <row r="4" spans="1:18" ht="24.75" customHeight="1" thickBot="1">
      <c r="A4" s="365"/>
      <c r="B4" s="366"/>
      <c r="C4" s="366"/>
      <c r="D4" s="366"/>
      <c r="E4" s="279" t="s">
        <v>328</v>
      </c>
      <c r="F4" s="367" t="s">
        <v>329</v>
      </c>
      <c r="G4" s="367"/>
      <c r="H4" s="367"/>
      <c r="I4" s="367"/>
      <c r="J4" s="367"/>
      <c r="K4" s="367"/>
      <c r="L4" s="367"/>
      <c r="M4" s="367"/>
      <c r="N4" s="367"/>
      <c r="O4" s="367"/>
      <c r="P4" s="280" t="s">
        <v>330</v>
      </c>
      <c r="Q4" s="368" t="s">
        <v>331</v>
      </c>
      <c r="R4" s="369"/>
    </row>
    <row r="5" spans="1:18" ht="13.5" thickBot="1">
      <c r="A5" s="370"/>
      <c r="B5" s="371"/>
      <c r="C5" s="372"/>
      <c r="D5" s="372"/>
      <c r="E5" s="281" t="s">
        <v>332</v>
      </c>
      <c r="F5" s="373" t="str">
        <f>'[3]BMMS'!C40</f>
        <v>MOBILIZAÇÃO E DESMOBILIZAÇÃO DE CAMINHÃO CARROCERIA (MÁXIMO)</v>
      </c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74"/>
    </row>
    <row r="6" spans="1:18" ht="25.5">
      <c r="A6" s="375" t="s">
        <v>333</v>
      </c>
      <c r="B6" s="376"/>
      <c r="C6" s="376"/>
      <c r="D6" s="376"/>
      <c r="E6" s="377" t="s">
        <v>334</v>
      </c>
      <c r="F6" s="274" t="s">
        <v>366</v>
      </c>
      <c r="G6" s="275" t="s">
        <v>367</v>
      </c>
      <c r="H6" s="275" t="s">
        <v>368</v>
      </c>
      <c r="I6" s="275" t="s">
        <v>337</v>
      </c>
      <c r="J6" s="275" t="s">
        <v>338</v>
      </c>
      <c r="K6" s="276" t="s">
        <v>339</v>
      </c>
      <c r="L6" s="275" t="s">
        <v>340</v>
      </c>
      <c r="M6" s="276" t="s">
        <v>341</v>
      </c>
      <c r="N6" s="275" t="s">
        <v>338</v>
      </c>
      <c r="O6" s="276" t="s">
        <v>342</v>
      </c>
      <c r="P6" s="275" t="s">
        <v>12</v>
      </c>
      <c r="Q6" s="376" t="s">
        <v>343</v>
      </c>
      <c r="R6" s="379"/>
    </row>
    <row r="7" spans="1:18" ht="13.5" thickBot="1">
      <c r="A7" s="236" t="s">
        <v>344</v>
      </c>
      <c r="B7" s="232" t="s">
        <v>345</v>
      </c>
      <c r="C7" s="232" t="s">
        <v>344</v>
      </c>
      <c r="D7" s="232" t="s">
        <v>345</v>
      </c>
      <c r="E7" s="378"/>
      <c r="F7" s="129" t="s">
        <v>369</v>
      </c>
      <c r="G7" s="232" t="s">
        <v>370</v>
      </c>
      <c r="H7" s="232" t="s">
        <v>369</v>
      </c>
      <c r="I7" s="232" t="s">
        <v>347</v>
      </c>
      <c r="J7" s="232" t="s">
        <v>349</v>
      </c>
      <c r="K7" s="232" t="s">
        <v>350</v>
      </c>
      <c r="L7" s="232" t="s">
        <v>351</v>
      </c>
      <c r="M7" s="232" t="s">
        <v>350</v>
      </c>
      <c r="N7" s="232" t="s">
        <v>349</v>
      </c>
      <c r="O7" s="232" t="s">
        <v>352</v>
      </c>
      <c r="P7" s="232" t="s">
        <v>351</v>
      </c>
      <c r="Q7" s="380"/>
      <c r="R7" s="381"/>
    </row>
    <row r="8" spans="1:18" ht="12.75">
      <c r="A8" s="237"/>
      <c r="B8" s="238"/>
      <c r="C8" s="239"/>
      <c r="D8" s="132"/>
      <c r="E8" s="133"/>
      <c r="F8" s="132">
        <v>3</v>
      </c>
      <c r="G8" s="134">
        <v>1</v>
      </c>
      <c r="H8" s="135">
        <f>F8*G8</f>
        <v>3</v>
      </c>
      <c r="I8" s="240"/>
      <c r="J8" s="240"/>
      <c r="K8" s="240"/>
      <c r="L8" s="240"/>
      <c r="M8" s="241"/>
      <c r="N8" s="242"/>
      <c r="O8" s="242"/>
      <c r="P8" s="242"/>
      <c r="Q8" s="382" t="s">
        <v>377</v>
      </c>
      <c r="R8" s="383"/>
    </row>
    <row r="9" spans="1:18" ht="12.75">
      <c r="A9" s="237"/>
      <c r="B9" s="238"/>
      <c r="C9" s="239"/>
      <c r="D9" s="132"/>
      <c r="E9" s="133"/>
      <c r="F9" s="132">
        <v>3</v>
      </c>
      <c r="G9" s="134">
        <v>1</v>
      </c>
      <c r="H9" s="135">
        <f>F9*G9</f>
        <v>3</v>
      </c>
      <c r="I9" s="240"/>
      <c r="J9" s="240"/>
      <c r="K9" s="240"/>
      <c r="L9" s="240"/>
      <c r="M9" s="241"/>
      <c r="N9" s="242"/>
      <c r="O9" s="242"/>
      <c r="P9" s="242"/>
      <c r="Q9" s="384" t="s">
        <v>378</v>
      </c>
      <c r="R9" s="385"/>
    </row>
    <row r="10" spans="1:18" ht="12.75">
      <c r="A10" s="237"/>
      <c r="B10" s="238"/>
      <c r="C10" s="239"/>
      <c r="D10" s="132"/>
      <c r="E10" s="133"/>
      <c r="F10" s="132">
        <v>3</v>
      </c>
      <c r="G10" s="134">
        <v>1</v>
      </c>
      <c r="H10" s="135">
        <f>F10*G10</f>
        <v>3</v>
      </c>
      <c r="I10" s="240"/>
      <c r="J10" s="240"/>
      <c r="K10" s="240"/>
      <c r="L10" s="240"/>
      <c r="M10" s="241"/>
      <c r="N10" s="242"/>
      <c r="O10" s="242"/>
      <c r="P10" s="242"/>
      <c r="Q10" s="384" t="s">
        <v>379</v>
      </c>
      <c r="R10" s="385"/>
    </row>
    <row r="11" spans="1:18" ht="12.75">
      <c r="A11" s="243"/>
      <c r="B11" s="238"/>
      <c r="C11" s="244"/>
      <c r="D11" s="140"/>
      <c r="E11" s="133"/>
      <c r="F11" s="132"/>
      <c r="G11" s="134"/>
      <c r="H11" s="135"/>
      <c r="I11" s="240"/>
      <c r="J11" s="240"/>
      <c r="K11" s="240"/>
      <c r="L11" s="240"/>
      <c r="M11" s="241"/>
      <c r="N11" s="242"/>
      <c r="O11" s="242"/>
      <c r="P11" s="242"/>
      <c r="Q11" s="384"/>
      <c r="R11" s="385"/>
    </row>
    <row r="12" spans="1:18" ht="12.75">
      <c r="A12" s="243"/>
      <c r="B12" s="245"/>
      <c r="C12" s="244"/>
      <c r="D12" s="140"/>
      <c r="E12" s="246" t="s">
        <v>16</v>
      </c>
      <c r="F12" s="247"/>
      <c r="G12" s="246"/>
      <c r="H12" s="247">
        <f>SUM(H8:H11)</f>
        <v>9</v>
      </c>
      <c r="I12" s="248"/>
      <c r="J12" s="248"/>
      <c r="K12" s="248"/>
      <c r="L12" s="248"/>
      <c r="M12" s="249"/>
      <c r="N12" s="147"/>
      <c r="O12" s="250"/>
      <c r="P12" s="251"/>
      <c r="Q12" s="149" t="s">
        <v>355</v>
      </c>
      <c r="R12" s="218" t="s">
        <v>356</v>
      </c>
    </row>
    <row r="13" spans="1:18" ht="12.75">
      <c r="A13" s="243"/>
      <c r="B13" s="245"/>
      <c r="C13" s="244"/>
      <c r="D13" s="140"/>
      <c r="E13" s="252"/>
      <c r="F13" s="252"/>
      <c r="G13" s="252"/>
      <c r="H13" s="252"/>
      <c r="I13" s="253"/>
      <c r="J13" s="253"/>
      <c r="K13" s="253"/>
      <c r="L13" s="253"/>
      <c r="M13" s="254"/>
      <c r="N13" s="255"/>
      <c r="O13" s="242"/>
      <c r="P13" s="242"/>
      <c r="Q13" s="386"/>
      <c r="R13" s="387"/>
    </row>
    <row r="14" spans="1:18" ht="12.75">
      <c r="A14" s="243"/>
      <c r="B14" s="245"/>
      <c r="C14" s="244"/>
      <c r="D14" s="140"/>
      <c r="E14" s="252"/>
      <c r="F14" s="252"/>
      <c r="G14" s="252"/>
      <c r="H14" s="252"/>
      <c r="I14" s="253"/>
      <c r="J14" s="253"/>
      <c r="K14" s="253"/>
      <c r="L14" s="253"/>
      <c r="M14" s="254"/>
      <c r="N14" s="255"/>
      <c r="O14" s="242"/>
      <c r="P14" s="242"/>
      <c r="Q14" s="386"/>
      <c r="R14" s="387"/>
    </row>
    <row r="15" spans="1:18" ht="12.75">
      <c r="A15" s="243"/>
      <c r="B15" s="245"/>
      <c r="C15" s="244"/>
      <c r="D15" s="140"/>
      <c r="E15" s="252"/>
      <c r="F15" s="252"/>
      <c r="G15" s="252"/>
      <c r="H15" s="252"/>
      <c r="I15" s="253"/>
      <c r="J15" s="253"/>
      <c r="K15" s="253"/>
      <c r="L15" s="253"/>
      <c r="M15" s="254"/>
      <c r="N15" s="255"/>
      <c r="O15" s="242"/>
      <c r="P15" s="242"/>
      <c r="Q15" s="386"/>
      <c r="R15" s="387"/>
    </row>
    <row r="16" spans="1:18" ht="12.75">
      <c r="A16" s="243"/>
      <c r="B16" s="245"/>
      <c r="C16" s="244"/>
      <c r="D16" s="140"/>
      <c r="E16" s="252"/>
      <c r="F16" s="252"/>
      <c r="G16" s="252"/>
      <c r="H16" s="252"/>
      <c r="I16" s="253"/>
      <c r="J16" s="253"/>
      <c r="K16" s="253"/>
      <c r="L16" s="253"/>
      <c r="M16" s="254"/>
      <c r="N16" s="255"/>
      <c r="O16" s="242"/>
      <c r="P16" s="242"/>
      <c r="Q16" s="386"/>
      <c r="R16" s="387"/>
    </row>
    <row r="17" spans="1:18" ht="12.75">
      <c r="A17" s="243"/>
      <c r="B17" s="245"/>
      <c r="C17" s="244"/>
      <c r="D17" s="140"/>
      <c r="E17" s="252"/>
      <c r="F17" s="252"/>
      <c r="G17" s="252"/>
      <c r="H17" s="252"/>
      <c r="I17" s="253"/>
      <c r="J17" s="253"/>
      <c r="K17" s="253"/>
      <c r="L17" s="253"/>
      <c r="M17" s="254"/>
      <c r="N17" s="255"/>
      <c r="O17" s="242"/>
      <c r="P17" s="242"/>
      <c r="Q17" s="386"/>
      <c r="R17" s="387"/>
    </row>
    <row r="18" spans="1:18" ht="12.75">
      <c r="A18" s="243"/>
      <c r="B18" s="245"/>
      <c r="C18" s="244"/>
      <c r="D18" s="140"/>
      <c r="E18" s="256"/>
      <c r="F18" s="257"/>
      <c r="G18" s="258"/>
      <c r="H18" s="252"/>
      <c r="I18" s="253"/>
      <c r="J18" s="253"/>
      <c r="K18" s="253"/>
      <c r="L18" s="253"/>
      <c r="M18" s="254"/>
      <c r="N18" s="255"/>
      <c r="O18" s="242"/>
      <c r="P18" s="242"/>
      <c r="Q18" s="386"/>
      <c r="R18" s="387"/>
    </row>
    <row r="19" spans="1:18" ht="12.75">
      <c r="A19" s="259"/>
      <c r="B19" s="260"/>
      <c r="C19" s="156"/>
      <c r="D19" s="157"/>
      <c r="E19" s="337" t="s">
        <v>357</v>
      </c>
      <c r="F19" s="338"/>
      <c r="G19" s="339"/>
      <c r="H19" s="158">
        <f>H12+H14+H16</f>
        <v>9</v>
      </c>
      <c r="I19" s="159"/>
      <c r="J19" s="159"/>
      <c r="K19" s="159"/>
      <c r="L19" s="159"/>
      <c r="M19" s="160"/>
      <c r="N19" s="161"/>
      <c r="O19" s="162"/>
      <c r="P19" s="261"/>
      <c r="Q19" s="386"/>
      <c r="R19" s="387"/>
    </row>
    <row r="20" spans="1:18" ht="12.75">
      <c r="A20" s="259"/>
      <c r="B20" s="260"/>
      <c r="C20" s="156"/>
      <c r="D20" s="157"/>
      <c r="E20" s="332" t="s">
        <v>14</v>
      </c>
      <c r="F20" s="333"/>
      <c r="G20" s="334"/>
      <c r="H20" s="158">
        <v>0</v>
      </c>
      <c r="I20" s="159"/>
      <c r="J20" s="159"/>
      <c r="K20" s="159"/>
      <c r="L20" s="159"/>
      <c r="M20" s="160"/>
      <c r="N20" s="161"/>
      <c r="O20" s="162"/>
      <c r="P20" s="261"/>
      <c r="Q20" s="386"/>
      <c r="R20" s="387"/>
    </row>
    <row r="21" spans="1:18" ht="12.75">
      <c r="A21" s="259"/>
      <c r="B21" s="260"/>
      <c r="C21" s="156"/>
      <c r="D21" s="157"/>
      <c r="E21" s="332" t="s">
        <v>380</v>
      </c>
      <c r="F21" s="333"/>
      <c r="G21" s="334"/>
      <c r="H21" s="158">
        <f>H19-H20</f>
        <v>9</v>
      </c>
      <c r="I21" s="159"/>
      <c r="J21" s="159"/>
      <c r="K21" s="159"/>
      <c r="L21" s="159"/>
      <c r="M21" s="160"/>
      <c r="N21" s="161"/>
      <c r="O21" s="162"/>
      <c r="P21" s="262"/>
      <c r="Q21" s="386"/>
      <c r="R21" s="387"/>
    </row>
    <row r="22" spans="1:18" ht="12.75">
      <c r="A22" s="263"/>
      <c r="B22" s="264"/>
      <c r="C22" s="264"/>
      <c r="D22" s="166"/>
      <c r="E22" s="167"/>
      <c r="F22" s="166"/>
      <c r="G22" s="168"/>
      <c r="H22" s="169"/>
      <c r="I22" s="265"/>
      <c r="J22" s="265"/>
      <c r="K22" s="265"/>
      <c r="L22" s="265"/>
      <c r="M22" s="265"/>
      <c r="N22" s="262"/>
      <c r="O22" s="265"/>
      <c r="P22" s="262"/>
      <c r="Q22" s="386"/>
      <c r="R22" s="387"/>
    </row>
    <row r="23" spans="1:18" ht="12.75">
      <c r="A23" s="266"/>
      <c r="B23" s="267"/>
      <c r="C23" s="267"/>
      <c r="D23" s="172"/>
      <c r="E23" s="173"/>
      <c r="F23" s="172"/>
      <c r="G23" s="174"/>
      <c r="H23" s="175"/>
      <c r="I23" s="268"/>
      <c r="J23" s="268"/>
      <c r="K23" s="268"/>
      <c r="L23" s="268"/>
      <c r="M23" s="268"/>
      <c r="N23" s="269"/>
      <c r="O23" s="268"/>
      <c r="P23" s="269"/>
      <c r="Q23" s="386"/>
      <c r="R23" s="387"/>
    </row>
    <row r="24" spans="1:18" ht="12.75">
      <c r="A24" s="266"/>
      <c r="B24" s="267"/>
      <c r="C24" s="267"/>
      <c r="D24" s="172"/>
      <c r="E24" s="173"/>
      <c r="F24" s="172"/>
      <c r="G24" s="174"/>
      <c r="H24" s="175"/>
      <c r="I24" s="268"/>
      <c r="J24" s="268"/>
      <c r="K24" s="268"/>
      <c r="L24" s="268"/>
      <c r="M24" s="268"/>
      <c r="N24" s="269"/>
      <c r="O24" s="268"/>
      <c r="P24" s="269"/>
      <c r="Q24" s="386"/>
      <c r="R24" s="387"/>
    </row>
    <row r="25" spans="1:18" ht="12.75">
      <c r="A25" s="266"/>
      <c r="B25" s="267"/>
      <c r="C25" s="267"/>
      <c r="D25" s="172"/>
      <c r="E25" s="173"/>
      <c r="F25" s="172"/>
      <c r="G25" s="174"/>
      <c r="H25" s="175"/>
      <c r="I25" s="268"/>
      <c r="J25" s="268"/>
      <c r="K25" s="268"/>
      <c r="L25" s="268"/>
      <c r="M25" s="268"/>
      <c r="N25" s="269"/>
      <c r="O25" s="268"/>
      <c r="P25" s="269"/>
      <c r="Q25" s="386"/>
      <c r="R25" s="387"/>
    </row>
    <row r="26" spans="1:18" ht="12.75">
      <c r="A26" s="266"/>
      <c r="B26" s="267"/>
      <c r="C26" s="267"/>
      <c r="D26" s="172"/>
      <c r="E26" s="173"/>
      <c r="F26" s="172"/>
      <c r="G26" s="174"/>
      <c r="H26" s="175"/>
      <c r="I26" s="268"/>
      <c r="J26" s="268"/>
      <c r="K26" s="268"/>
      <c r="L26" s="268"/>
      <c r="M26" s="268"/>
      <c r="N26" s="269"/>
      <c r="O26" s="268"/>
      <c r="P26" s="269"/>
      <c r="Q26" s="386"/>
      <c r="R26" s="387"/>
    </row>
    <row r="27" spans="1:18" ht="12.75">
      <c r="A27" s="266"/>
      <c r="B27" s="267"/>
      <c r="C27" s="267"/>
      <c r="D27" s="172"/>
      <c r="E27" s="173"/>
      <c r="F27" s="172"/>
      <c r="G27" s="174"/>
      <c r="H27" s="175"/>
      <c r="I27" s="268"/>
      <c r="J27" s="268"/>
      <c r="K27" s="268"/>
      <c r="L27" s="268"/>
      <c r="M27" s="268"/>
      <c r="N27" s="269"/>
      <c r="O27" s="268"/>
      <c r="P27" s="269"/>
      <c r="Q27" s="386"/>
      <c r="R27" s="387"/>
    </row>
    <row r="28" spans="1:18" ht="12.75">
      <c r="A28" s="266"/>
      <c r="B28" s="267"/>
      <c r="C28" s="267"/>
      <c r="D28" s="172"/>
      <c r="E28" s="173"/>
      <c r="F28" s="172"/>
      <c r="G28" s="174"/>
      <c r="H28" s="175"/>
      <c r="I28" s="268"/>
      <c r="J28" s="268"/>
      <c r="K28" s="268"/>
      <c r="L28" s="268"/>
      <c r="M28" s="268"/>
      <c r="N28" s="269"/>
      <c r="O28" s="268"/>
      <c r="P28" s="269"/>
      <c r="Q28" s="386"/>
      <c r="R28" s="387"/>
    </row>
    <row r="29" spans="1:18" ht="13.5" thickBot="1">
      <c r="A29" s="270"/>
      <c r="B29" s="271"/>
      <c r="C29" s="271"/>
      <c r="D29" s="221"/>
      <c r="E29" s="222"/>
      <c r="F29" s="221"/>
      <c r="G29" s="223"/>
      <c r="H29" s="224"/>
      <c r="I29" s="272"/>
      <c r="J29" s="272"/>
      <c r="K29" s="272"/>
      <c r="L29" s="272"/>
      <c r="M29" s="272"/>
      <c r="N29" s="273"/>
      <c r="O29" s="272"/>
      <c r="P29" s="273"/>
      <c r="Q29" s="388"/>
      <c r="R29" s="389"/>
    </row>
  </sheetData>
  <sheetProtection/>
  <mergeCells count="39">
    <mergeCell ref="Q24:R24"/>
    <mergeCell ref="Q25:R25"/>
    <mergeCell ref="Q26:R26"/>
    <mergeCell ref="Q27:R27"/>
    <mergeCell ref="Q28:R28"/>
    <mergeCell ref="Q29:R29"/>
    <mergeCell ref="E20:G20"/>
    <mergeCell ref="Q20:R20"/>
    <mergeCell ref="E21:G21"/>
    <mergeCell ref="Q21:R21"/>
    <mergeCell ref="Q22:R22"/>
    <mergeCell ref="Q23:R23"/>
    <mergeCell ref="Q15:R15"/>
    <mergeCell ref="Q16:R16"/>
    <mergeCell ref="Q17:R17"/>
    <mergeCell ref="Q18:R18"/>
    <mergeCell ref="E19:G19"/>
    <mergeCell ref="Q19:R19"/>
    <mergeCell ref="Q8:R8"/>
    <mergeCell ref="Q9:R9"/>
    <mergeCell ref="Q10:R10"/>
    <mergeCell ref="Q11:R11"/>
    <mergeCell ref="Q13:R13"/>
    <mergeCell ref="Q14:R14"/>
    <mergeCell ref="A5:B5"/>
    <mergeCell ref="C5:D5"/>
    <mergeCell ref="F5:R5"/>
    <mergeCell ref="A6:D6"/>
    <mergeCell ref="E6:E7"/>
    <mergeCell ref="Q6:R7"/>
    <mergeCell ref="A1:D4"/>
    <mergeCell ref="F1:O1"/>
    <mergeCell ref="Q1:R1"/>
    <mergeCell ref="F2:O2"/>
    <mergeCell ref="Q2:R2"/>
    <mergeCell ref="F3:O3"/>
    <mergeCell ref="Q3:R3"/>
    <mergeCell ref="F4:O4"/>
    <mergeCell ref="Q4:R4"/>
  </mergeCells>
  <printOptions/>
  <pageMargins left="0.511811024" right="0.511811024" top="0.787401575" bottom="0.787401575" header="0.31496062" footer="0.31496062"/>
  <pageSetup orientation="portrait" paperSize="9" scale="4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6"/>
  <sheetViews>
    <sheetView view="pageBreakPreview" zoomScale="60" zoomScalePageLayoutView="0" workbookViewId="0" topLeftCell="A1">
      <selection activeCell="F2" sqref="F2:O2"/>
    </sheetView>
  </sheetViews>
  <sheetFormatPr defaultColWidth="9.140625" defaultRowHeight="12.75"/>
  <cols>
    <col min="16" max="16" width="14.28125" style="0" customWidth="1"/>
    <col min="18" max="18" width="29.140625" style="0" customWidth="1"/>
  </cols>
  <sheetData>
    <row r="1" spans="1:18" ht="12.75">
      <c r="A1" s="361"/>
      <c r="B1" s="362"/>
      <c r="C1" s="362"/>
      <c r="D1" s="362"/>
      <c r="E1" s="278" t="s">
        <v>320</v>
      </c>
      <c r="F1" s="326" t="str">
        <f>'[1]BMMS'!C6</f>
        <v>TRECHO 1- ESTRADA LEONEL - ALEGRIA - 1,80 KM</v>
      </c>
      <c r="G1" s="326"/>
      <c r="H1" s="326"/>
      <c r="I1" s="326"/>
      <c r="J1" s="326"/>
      <c r="K1" s="326"/>
      <c r="L1" s="326"/>
      <c r="M1" s="326"/>
      <c r="N1" s="326"/>
      <c r="O1" s="326"/>
      <c r="P1" s="213" t="s">
        <v>321</v>
      </c>
      <c r="Q1" s="327" t="s">
        <v>115</v>
      </c>
      <c r="R1" s="328"/>
    </row>
    <row r="2" spans="1:18" ht="12.75">
      <c r="A2" s="363"/>
      <c r="B2" s="364"/>
      <c r="C2" s="364"/>
      <c r="D2" s="364"/>
      <c r="E2" s="277" t="s">
        <v>322</v>
      </c>
      <c r="F2" s="329" t="s">
        <v>323</v>
      </c>
      <c r="G2" s="329"/>
      <c r="H2" s="329"/>
      <c r="I2" s="329"/>
      <c r="J2" s="329"/>
      <c r="K2" s="329"/>
      <c r="L2" s="329"/>
      <c r="M2" s="329"/>
      <c r="N2" s="329"/>
      <c r="O2" s="329"/>
      <c r="P2" s="211" t="s">
        <v>324</v>
      </c>
      <c r="Q2" s="330" t="str">
        <f>'[1]BMMS'!C3</f>
        <v>CONSTRUTORA PREMOCIL LTDA</v>
      </c>
      <c r="R2" s="331"/>
    </row>
    <row r="3" spans="1:18" ht="12.75">
      <c r="A3" s="363"/>
      <c r="B3" s="364"/>
      <c r="C3" s="364"/>
      <c r="D3" s="364"/>
      <c r="E3" s="277" t="s">
        <v>325</v>
      </c>
      <c r="F3" s="303">
        <v>1.8</v>
      </c>
      <c r="G3" s="303"/>
      <c r="H3" s="303"/>
      <c r="I3" s="303"/>
      <c r="J3" s="303"/>
      <c r="K3" s="303"/>
      <c r="L3" s="303"/>
      <c r="M3" s="303"/>
      <c r="N3" s="303"/>
      <c r="O3" s="303"/>
      <c r="P3" s="211" t="s">
        <v>326</v>
      </c>
      <c r="Q3" s="304" t="s">
        <v>327</v>
      </c>
      <c r="R3" s="305"/>
    </row>
    <row r="4" spans="1:18" ht="23.25" customHeight="1" thickBot="1">
      <c r="A4" s="390"/>
      <c r="B4" s="391"/>
      <c r="C4" s="391"/>
      <c r="D4" s="391"/>
      <c r="E4" s="282" t="s">
        <v>328</v>
      </c>
      <c r="F4" s="306" t="s">
        <v>329</v>
      </c>
      <c r="G4" s="306"/>
      <c r="H4" s="306"/>
      <c r="I4" s="306"/>
      <c r="J4" s="306"/>
      <c r="K4" s="306"/>
      <c r="L4" s="306"/>
      <c r="M4" s="306"/>
      <c r="N4" s="306"/>
      <c r="O4" s="306"/>
      <c r="P4" s="215" t="s">
        <v>330</v>
      </c>
      <c r="Q4" s="307" t="s">
        <v>331</v>
      </c>
      <c r="R4" s="308"/>
    </row>
    <row r="5" spans="1:18" ht="13.5" thickBot="1">
      <c r="A5" s="401"/>
      <c r="B5" s="402"/>
      <c r="C5" s="402"/>
      <c r="D5" s="403"/>
      <c r="E5" s="283" t="s">
        <v>332</v>
      </c>
      <c r="F5" s="392" t="str">
        <f>'[3]BMMS'!C41</f>
        <v>MOBILIZAÇÃO E DESMOBILIZAÇÃO DE CAMINHÃO BASCULANTE (MÁXIMO)</v>
      </c>
      <c r="G5" s="392"/>
      <c r="H5" s="392"/>
      <c r="I5" s="392"/>
      <c r="J5" s="392"/>
      <c r="K5" s="392"/>
      <c r="L5" s="392"/>
      <c r="M5" s="392"/>
      <c r="N5" s="392"/>
      <c r="O5" s="392"/>
      <c r="P5" s="392"/>
      <c r="Q5" s="392"/>
      <c r="R5" s="393"/>
    </row>
    <row r="6" spans="1:18" ht="25.5">
      <c r="A6" s="394" t="s">
        <v>333</v>
      </c>
      <c r="B6" s="395"/>
      <c r="C6" s="395"/>
      <c r="D6" s="395"/>
      <c r="E6" s="395" t="s">
        <v>334</v>
      </c>
      <c r="F6" s="233" t="s">
        <v>366</v>
      </c>
      <c r="G6" s="233" t="s">
        <v>367</v>
      </c>
      <c r="H6" s="233" t="s">
        <v>368</v>
      </c>
      <c r="I6" s="233" t="s">
        <v>337</v>
      </c>
      <c r="J6" s="233" t="s">
        <v>338</v>
      </c>
      <c r="K6" s="284" t="s">
        <v>339</v>
      </c>
      <c r="L6" s="233" t="s">
        <v>340</v>
      </c>
      <c r="M6" s="284" t="s">
        <v>341</v>
      </c>
      <c r="N6" s="233" t="s">
        <v>338</v>
      </c>
      <c r="O6" s="284" t="s">
        <v>342</v>
      </c>
      <c r="P6" s="233" t="s">
        <v>12</v>
      </c>
      <c r="Q6" s="395" t="s">
        <v>343</v>
      </c>
      <c r="R6" s="397"/>
    </row>
    <row r="7" spans="1:18" ht="13.5" thickBot="1">
      <c r="A7" s="285" t="s">
        <v>344</v>
      </c>
      <c r="B7" s="234" t="s">
        <v>345</v>
      </c>
      <c r="C7" s="234" t="s">
        <v>344</v>
      </c>
      <c r="D7" s="234" t="s">
        <v>345</v>
      </c>
      <c r="E7" s="396"/>
      <c r="F7" s="234" t="s">
        <v>369</v>
      </c>
      <c r="G7" s="234" t="s">
        <v>370</v>
      </c>
      <c r="H7" s="234" t="s">
        <v>369</v>
      </c>
      <c r="I7" s="234" t="s">
        <v>347</v>
      </c>
      <c r="J7" s="234" t="s">
        <v>349</v>
      </c>
      <c r="K7" s="234" t="s">
        <v>350</v>
      </c>
      <c r="L7" s="234" t="s">
        <v>351</v>
      </c>
      <c r="M7" s="234" t="s">
        <v>350</v>
      </c>
      <c r="N7" s="234" t="s">
        <v>349</v>
      </c>
      <c r="O7" s="234" t="s">
        <v>352</v>
      </c>
      <c r="P7" s="234" t="s">
        <v>351</v>
      </c>
      <c r="Q7" s="396"/>
      <c r="R7" s="398"/>
    </row>
    <row r="8" spans="1:18" ht="12.75">
      <c r="A8" s="237"/>
      <c r="B8" s="238"/>
      <c r="C8" s="239"/>
      <c r="D8" s="132"/>
      <c r="E8" s="133"/>
      <c r="F8" s="132">
        <v>3</v>
      </c>
      <c r="G8" s="134">
        <v>4</v>
      </c>
      <c r="H8" s="135">
        <f>G8*F8</f>
        <v>12</v>
      </c>
      <c r="I8" s="240"/>
      <c r="J8" s="240"/>
      <c r="K8" s="240"/>
      <c r="L8" s="240"/>
      <c r="M8" s="241"/>
      <c r="N8" s="242"/>
      <c r="O8" s="242"/>
      <c r="P8" s="242"/>
      <c r="Q8" s="399" t="s">
        <v>381</v>
      </c>
      <c r="R8" s="400"/>
    </row>
    <row r="9" spans="1:18" ht="12.75">
      <c r="A9" s="243"/>
      <c r="B9" s="245"/>
      <c r="C9" s="244"/>
      <c r="D9" s="140"/>
      <c r="E9" s="246" t="s">
        <v>16</v>
      </c>
      <c r="F9" s="247"/>
      <c r="G9" s="247"/>
      <c r="H9" s="247">
        <f>SUM(H8:H8)</f>
        <v>12</v>
      </c>
      <c r="I9" s="248"/>
      <c r="J9" s="248"/>
      <c r="K9" s="248"/>
      <c r="L9" s="248"/>
      <c r="M9" s="249"/>
      <c r="N9" s="147"/>
      <c r="O9" s="250"/>
      <c r="P9" s="251"/>
      <c r="Q9" s="149" t="s">
        <v>355</v>
      </c>
      <c r="R9" s="218" t="s">
        <v>356</v>
      </c>
    </row>
    <row r="10" spans="1:18" ht="12.75">
      <c r="A10" s="243"/>
      <c r="B10" s="245"/>
      <c r="C10" s="244"/>
      <c r="D10" s="140"/>
      <c r="E10" s="252"/>
      <c r="F10" s="132"/>
      <c r="G10" s="134"/>
      <c r="H10" s="135"/>
      <c r="I10" s="253"/>
      <c r="J10" s="253"/>
      <c r="K10" s="253"/>
      <c r="L10" s="253"/>
      <c r="M10" s="254"/>
      <c r="N10" s="255"/>
      <c r="O10" s="242"/>
      <c r="P10" s="242"/>
      <c r="Q10" s="386"/>
      <c r="R10" s="387"/>
    </row>
    <row r="11" spans="1:18" ht="12.75">
      <c r="A11" s="243"/>
      <c r="B11" s="245"/>
      <c r="C11" s="244"/>
      <c r="D11" s="140"/>
      <c r="E11" s="252"/>
      <c r="F11" s="132"/>
      <c r="G11" s="134"/>
      <c r="H11" s="135"/>
      <c r="I11" s="253"/>
      <c r="J11" s="253"/>
      <c r="K11" s="253"/>
      <c r="L11" s="253"/>
      <c r="M11" s="254"/>
      <c r="N11" s="255"/>
      <c r="O11" s="242"/>
      <c r="P11" s="242"/>
      <c r="Q11" s="386"/>
      <c r="R11" s="387"/>
    </row>
    <row r="12" spans="1:18" ht="12.75">
      <c r="A12" s="243"/>
      <c r="B12" s="245"/>
      <c r="C12" s="244"/>
      <c r="D12" s="140"/>
      <c r="E12" s="252"/>
      <c r="F12" s="132"/>
      <c r="G12" s="134"/>
      <c r="H12" s="135"/>
      <c r="I12" s="253"/>
      <c r="J12" s="253"/>
      <c r="K12" s="253"/>
      <c r="L12" s="253"/>
      <c r="M12" s="254"/>
      <c r="N12" s="255"/>
      <c r="O12" s="242"/>
      <c r="P12" s="242"/>
      <c r="Q12" s="386"/>
      <c r="R12" s="387"/>
    </row>
    <row r="13" spans="1:18" ht="12.75">
      <c r="A13" s="243"/>
      <c r="B13" s="245"/>
      <c r="C13" s="244"/>
      <c r="D13" s="140"/>
      <c r="E13" s="252"/>
      <c r="F13" s="252"/>
      <c r="G13" s="252"/>
      <c r="H13" s="252"/>
      <c r="I13" s="253"/>
      <c r="J13" s="253"/>
      <c r="K13" s="253"/>
      <c r="L13" s="253"/>
      <c r="M13" s="254"/>
      <c r="N13" s="255"/>
      <c r="O13" s="242"/>
      <c r="P13" s="242"/>
      <c r="Q13" s="386"/>
      <c r="R13" s="387"/>
    </row>
    <row r="14" spans="1:18" ht="12.75">
      <c r="A14" s="259"/>
      <c r="B14" s="260"/>
      <c r="C14" s="156"/>
      <c r="D14" s="157"/>
      <c r="E14" s="337" t="s">
        <v>357</v>
      </c>
      <c r="F14" s="338"/>
      <c r="G14" s="339"/>
      <c r="H14" s="158">
        <f>H9+H11</f>
        <v>12</v>
      </c>
      <c r="I14" s="159"/>
      <c r="J14" s="159"/>
      <c r="K14" s="159"/>
      <c r="L14" s="159"/>
      <c r="M14" s="160"/>
      <c r="N14" s="161"/>
      <c r="O14" s="162"/>
      <c r="P14" s="261"/>
      <c r="Q14" s="386"/>
      <c r="R14" s="387"/>
    </row>
    <row r="15" spans="1:18" ht="12.75">
      <c r="A15" s="259"/>
      <c r="B15" s="260"/>
      <c r="C15" s="156"/>
      <c r="D15" s="157"/>
      <c r="E15" s="332" t="s">
        <v>14</v>
      </c>
      <c r="F15" s="333"/>
      <c r="G15" s="334"/>
      <c r="H15" s="158">
        <v>0</v>
      </c>
      <c r="I15" s="159"/>
      <c r="J15" s="159"/>
      <c r="K15" s="159"/>
      <c r="L15" s="159"/>
      <c r="M15" s="160"/>
      <c r="N15" s="161"/>
      <c r="O15" s="162"/>
      <c r="P15" s="261"/>
      <c r="Q15" s="386"/>
      <c r="R15" s="387"/>
    </row>
    <row r="16" spans="1:18" ht="12.75">
      <c r="A16" s="259"/>
      <c r="B16" s="260"/>
      <c r="C16" s="156"/>
      <c r="D16" s="157"/>
      <c r="E16" s="332" t="s">
        <v>364</v>
      </c>
      <c r="F16" s="333"/>
      <c r="G16" s="334"/>
      <c r="H16" s="158">
        <f>H14-H15</f>
        <v>12</v>
      </c>
      <c r="I16" s="159"/>
      <c r="J16" s="159"/>
      <c r="K16" s="159"/>
      <c r="L16" s="159"/>
      <c r="M16" s="160"/>
      <c r="N16" s="161"/>
      <c r="O16" s="162"/>
      <c r="P16" s="262"/>
      <c r="Q16" s="386"/>
      <c r="R16" s="387"/>
    </row>
    <row r="17" spans="1:18" ht="12.75">
      <c r="A17" s="263"/>
      <c r="B17" s="264"/>
      <c r="C17" s="264"/>
      <c r="D17" s="166"/>
      <c r="E17" s="167"/>
      <c r="F17" s="166"/>
      <c r="G17" s="168"/>
      <c r="H17" s="169"/>
      <c r="I17" s="265"/>
      <c r="J17" s="265"/>
      <c r="K17" s="265"/>
      <c r="L17" s="265"/>
      <c r="M17" s="265"/>
      <c r="N17" s="262"/>
      <c r="O17" s="265"/>
      <c r="P17" s="262"/>
      <c r="Q17" s="386"/>
      <c r="R17" s="387"/>
    </row>
    <row r="18" spans="1:18" ht="12.75">
      <c r="A18" s="263"/>
      <c r="B18" s="264"/>
      <c r="C18" s="264"/>
      <c r="D18" s="166"/>
      <c r="E18" s="167"/>
      <c r="F18" s="166"/>
      <c r="G18" s="168"/>
      <c r="H18" s="169"/>
      <c r="I18" s="265"/>
      <c r="J18" s="265"/>
      <c r="K18" s="265"/>
      <c r="L18" s="265"/>
      <c r="M18" s="265"/>
      <c r="N18" s="262"/>
      <c r="O18" s="265"/>
      <c r="P18" s="262"/>
      <c r="Q18" s="386"/>
      <c r="R18" s="387"/>
    </row>
    <row r="19" spans="1:18" ht="12.75">
      <c r="A19" s="263"/>
      <c r="B19" s="264"/>
      <c r="C19" s="264"/>
      <c r="D19" s="166"/>
      <c r="E19" s="167"/>
      <c r="F19" s="166"/>
      <c r="G19" s="168"/>
      <c r="H19" s="169"/>
      <c r="I19" s="265"/>
      <c r="J19" s="265"/>
      <c r="K19" s="265"/>
      <c r="L19" s="265"/>
      <c r="M19" s="265"/>
      <c r="N19" s="262"/>
      <c r="O19" s="265"/>
      <c r="P19" s="262"/>
      <c r="Q19" s="386"/>
      <c r="R19" s="387"/>
    </row>
    <row r="20" spans="1:18" ht="12.75">
      <c r="A20" s="263"/>
      <c r="B20" s="264"/>
      <c r="C20" s="264"/>
      <c r="D20" s="166"/>
      <c r="E20" s="167"/>
      <c r="F20" s="166"/>
      <c r="G20" s="168"/>
      <c r="H20" s="169"/>
      <c r="I20" s="265"/>
      <c r="J20" s="265"/>
      <c r="K20" s="265"/>
      <c r="L20" s="265"/>
      <c r="M20" s="265"/>
      <c r="N20" s="262"/>
      <c r="O20" s="265"/>
      <c r="P20" s="262"/>
      <c r="Q20" s="386"/>
      <c r="R20" s="387"/>
    </row>
    <row r="21" spans="1:18" ht="12.75">
      <c r="A21" s="263"/>
      <c r="B21" s="264"/>
      <c r="C21" s="264"/>
      <c r="D21" s="166"/>
      <c r="E21" s="167"/>
      <c r="F21" s="166"/>
      <c r="G21" s="168"/>
      <c r="H21" s="169"/>
      <c r="I21" s="265"/>
      <c r="J21" s="265"/>
      <c r="K21" s="265"/>
      <c r="L21" s="265"/>
      <c r="M21" s="265"/>
      <c r="N21" s="262"/>
      <c r="O21" s="265"/>
      <c r="P21" s="262"/>
      <c r="Q21" s="386"/>
      <c r="R21" s="387"/>
    </row>
    <row r="22" spans="1:18" ht="12.75">
      <c r="A22" s="263"/>
      <c r="B22" s="264"/>
      <c r="C22" s="264"/>
      <c r="D22" s="166"/>
      <c r="E22" s="167"/>
      <c r="F22" s="166"/>
      <c r="G22" s="168"/>
      <c r="H22" s="169"/>
      <c r="I22" s="265"/>
      <c r="J22" s="265"/>
      <c r="K22" s="265"/>
      <c r="L22" s="265"/>
      <c r="M22" s="265"/>
      <c r="N22" s="262"/>
      <c r="O22" s="265"/>
      <c r="P22" s="262"/>
      <c r="Q22" s="386"/>
      <c r="R22" s="387"/>
    </row>
    <row r="23" spans="1:18" ht="12.75">
      <c r="A23" s="263"/>
      <c r="B23" s="264"/>
      <c r="C23" s="264"/>
      <c r="D23" s="166"/>
      <c r="E23" s="167"/>
      <c r="F23" s="166"/>
      <c r="G23" s="168"/>
      <c r="H23" s="169"/>
      <c r="I23" s="265"/>
      <c r="J23" s="265"/>
      <c r="K23" s="265"/>
      <c r="L23" s="265"/>
      <c r="M23" s="265"/>
      <c r="N23" s="262"/>
      <c r="O23" s="265"/>
      <c r="P23" s="262"/>
      <c r="Q23" s="386"/>
      <c r="R23" s="387"/>
    </row>
    <row r="24" spans="1:18" ht="12.75">
      <c r="A24" s="263"/>
      <c r="B24" s="264"/>
      <c r="C24" s="264"/>
      <c r="D24" s="166"/>
      <c r="E24" s="167"/>
      <c r="F24" s="166"/>
      <c r="G24" s="168"/>
      <c r="H24" s="169"/>
      <c r="I24" s="265"/>
      <c r="J24" s="265"/>
      <c r="K24" s="265"/>
      <c r="L24" s="265"/>
      <c r="M24" s="265"/>
      <c r="N24" s="262"/>
      <c r="O24" s="265"/>
      <c r="P24" s="262"/>
      <c r="Q24" s="386"/>
      <c r="R24" s="387"/>
    </row>
    <row r="25" spans="1:18" ht="12.75">
      <c r="A25" s="263"/>
      <c r="B25" s="264"/>
      <c r="C25" s="264"/>
      <c r="D25" s="166"/>
      <c r="E25" s="167"/>
      <c r="F25" s="166"/>
      <c r="G25" s="168"/>
      <c r="H25" s="169"/>
      <c r="I25" s="265"/>
      <c r="J25" s="265"/>
      <c r="K25" s="265"/>
      <c r="L25" s="265"/>
      <c r="M25" s="265"/>
      <c r="N25" s="262"/>
      <c r="O25" s="265"/>
      <c r="P25" s="262"/>
      <c r="Q25" s="386"/>
      <c r="R25" s="387"/>
    </row>
    <row r="26" spans="1:18" ht="13.5" thickBot="1">
      <c r="A26" s="270"/>
      <c r="B26" s="271"/>
      <c r="C26" s="271"/>
      <c r="D26" s="221"/>
      <c r="E26" s="222"/>
      <c r="F26" s="221"/>
      <c r="G26" s="223"/>
      <c r="H26" s="224"/>
      <c r="I26" s="272"/>
      <c r="J26" s="272"/>
      <c r="K26" s="272"/>
      <c r="L26" s="272"/>
      <c r="M26" s="272"/>
      <c r="N26" s="273"/>
      <c r="O26" s="272"/>
      <c r="P26" s="273"/>
      <c r="Q26" s="388"/>
      <c r="R26" s="389"/>
    </row>
  </sheetData>
  <sheetProtection/>
  <mergeCells count="35">
    <mergeCell ref="Q25:R25"/>
    <mergeCell ref="Q26:R26"/>
    <mergeCell ref="A5:D5"/>
    <mergeCell ref="Q19:R19"/>
    <mergeCell ref="Q20:R20"/>
    <mergeCell ref="Q21:R21"/>
    <mergeCell ref="Q22:R22"/>
    <mergeCell ref="Q23:R23"/>
    <mergeCell ref="Q24:R24"/>
    <mergeCell ref="E15:G15"/>
    <mergeCell ref="Q15:R15"/>
    <mergeCell ref="E16:G16"/>
    <mergeCell ref="Q16:R16"/>
    <mergeCell ref="Q17:R17"/>
    <mergeCell ref="Q18:R18"/>
    <mergeCell ref="Q8:R8"/>
    <mergeCell ref="Q10:R10"/>
    <mergeCell ref="Q11:R11"/>
    <mergeCell ref="Q12:R12"/>
    <mergeCell ref="Q13:R13"/>
    <mergeCell ref="E14:G14"/>
    <mergeCell ref="Q14:R14"/>
    <mergeCell ref="F5:R5"/>
    <mergeCell ref="A6:D6"/>
    <mergeCell ref="E6:E7"/>
    <mergeCell ref="Q6:R7"/>
    <mergeCell ref="A1:D4"/>
    <mergeCell ref="F1:O1"/>
    <mergeCell ref="Q1:R1"/>
    <mergeCell ref="F2:O2"/>
    <mergeCell ref="Q2:R2"/>
    <mergeCell ref="F3:O3"/>
    <mergeCell ref="Q3:R3"/>
    <mergeCell ref="F4:O4"/>
    <mergeCell ref="Q4:R4"/>
  </mergeCells>
  <printOptions/>
  <pageMargins left="0.511811024" right="0.511811024" top="0.787401575" bottom="0.787401575" header="0.31496062" footer="0.31496062"/>
  <pageSetup orientation="portrait" paperSize="9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6"/>
  <sheetViews>
    <sheetView view="pageBreakPreview" zoomScale="60" zoomScalePageLayoutView="0" workbookViewId="0" topLeftCell="A1">
      <selection activeCell="F2" sqref="F2:O2"/>
    </sheetView>
  </sheetViews>
  <sheetFormatPr defaultColWidth="9.140625" defaultRowHeight="12.75"/>
  <cols>
    <col min="16" max="16" width="14.8515625" style="0" customWidth="1"/>
    <col min="18" max="18" width="30.28125" style="0" customWidth="1"/>
  </cols>
  <sheetData>
    <row r="1" spans="1:18" ht="12.75">
      <c r="A1" s="361"/>
      <c r="B1" s="362"/>
      <c r="C1" s="362"/>
      <c r="D1" s="362"/>
      <c r="E1" s="278" t="s">
        <v>320</v>
      </c>
      <c r="F1" s="407" t="s">
        <v>382</v>
      </c>
      <c r="G1" s="407"/>
      <c r="H1" s="407"/>
      <c r="I1" s="407"/>
      <c r="J1" s="407"/>
      <c r="K1" s="407"/>
      <c r="L1" s="407"/>
      <c r="M1" s="407"/>
      <c r="N1" s="407"/>
      <c r="O1" s="407"/>
      <c r="P1" s="287" t="s">
        <v>321</v>
      </c>
      <c r="Q1" s="408" t="str">
        <f>'[3]BMMS'!K6</f>
        <v>270/2015</v>
      </c>
      <c r="R1" s="409"/>
    </row>
    <row r="2" spans="1:18" ht="12.75" customHeight="1">
      <c r="A2" s="363"/>
      <c r="B2" s="364"/>
      <c r="C2" s="364"/>
      <c r="D2" s="364"/>
      <c r="E2" s="277" t="s">
        <v>322</v>
      </c>
      <c r="F2" s="329" t="s">
        <v>323</v>
      </c>
      <c r="G2" s="329"/>
      <c r="H2" s="329"/>
      <c r="I2" s="329"/>
      <c r="J2" s="329"/>
      <c r="K2" s="329"/>
      <c r="L2" s="329"/>
      <c r="M2" s="329"/>
      <c r="N2" s="329"/>
      <c r="O2" s="329"/>
      <c r="P2" s="286" t="s">
        <v>324</v>
      </c>
      <c r="Q2" s="410" t="str">
        <f>'[3]BMMS'!C3</f>
        <v>CONSTRUTORA PREMOCIL LTDA</v>
      </c>
      <c r="R2" s="411"/>
    </row>
    <row r="3" spans="1:18" ht="12.75">
      <c r="A3" s="363"/>
      <c r="B3" s="364"/>
      <c r="C3" s="364"/>
      <c r="D3" s="364"/>
      <c r="E3" s="277" t="s">
        <v>325</v>
      </c>
      <c r="F3" s="412" t="s">
        <v>383</v>
      </c>
      <c r="G3" s="412"/>
      <c r="H3" s="412"/>
      <c r="I3" s="412"/>
      <c r="J3" s="412"/>
      <c r="K3" s="412"/>
      <c r="L3" s="412"/>
      <c r="M3" s="412"/>
      <c r="N3" s="412"/>
      <c r="O3" s="412"/>
      <c r="P3" s="286" t="s">
        <v>326</v>
      </c>
      <c r="Q3" s="404" t="s">
        <v>327</v>
      </c>
      <c r="R3" s="405"/>
    </row>
    <row r="4" spans="1:18" ht="29.25" customHeight="1" thickBot="1">
      <c r="A4" s="390"/>
      <c r="B4" s="391"/>
      <c r="C4" s="391"/>
      <c r="D4" s="391"/>
      <c r="E4" s="282" t="s">
        <v>328</v>
      </c>
      <c r="F4" s="406" t="s">
        <v>329</v>
      </c>
      <c r="G4" s="406"/>
      <c r="H4" s="406"/>
      <c r="I4" s="406"/>
      <c r="J4" s="406"/>
      <c r="K4" s="406"/>
      <c r="L4" s="406"/>
      <c r="M4" s="406"/>
      <c r="N4" s="406"/>
      <c r="O4" s="406"/>
      <c r="P4" s="288" t="s">
        <v>330</v>
      </c>
      <c r="Q4" s="307" t="s">
        <v>331</v>
      </c>
      <c r="R4" s="308"/>
    </row>
    <row r="5" spans="1:18" ht="13.5" thickBot="1">
      <c r="A5" s="401"/>
      <c r="B5" s="402"/>
      <c r="C5" s="402"/>
      <c r="D5" s="403"/>
      <c r="E5" s="283" t="s">
        <v>332</v>
      </c>
      <c r="F5" s="392" t="s">
        <v>384</v>
      </c>
      <c r="G5" s="392"/>
      <c r="H5" s="392"/>
      <c r="I5" s="392"/>
      <c r="J5" s="392"/>
      <c r="K5" s="392"/>
      <c r="L5" s="392"/>
      <c r="M5" s="392"/>
      <c r="N5" s="392"/>
      <c r="O5" s="392"/>
      <c r="P5" s="392"/>
      <c r="Q5" s="392"/>
      <c r="R5" s="393"/>
    </row>
    <row r="6" spans="1:18" ht="25.5">
      <c r="A6" s="394" t="s">
        <v>333</v>
      </c>
      <c r="B6" s="395"/>
      <c r="C6" s="395"/>
      <c r="D6" s="395"/>
      <c r="E6" s="395" t="s">
        <v>334</v>
      </c>
      <c r="F6" s="233" t="s">
        <v>366</v>
      </c>
      <c r="G6" s="233" t="s">
        <v>367</v>
      </c>
      <c r="H6" s="233" t="s">
        <v>368</v>
      </c>
      <c r="I6" s="233" t="s">
        <v>337</v>
      </c>
      <c r="J6" s="233" t="s">
        <v>338</v>
      </c>
      <c r="K6" s="284" t="s">
        <v>339</v>
      </c>
      <c r="L6" s="233" t="s">
        <v>340</v>
      </c>
      <c r="M6" s="284" t="s">
        <v>341</v>
      </c>
      <c r="N6" s="233" t="s">
        <v>338</v>
      </c>
      <c r="O6" s="284" t="s">
        <v>342</v>
      </c>
      <c r="P6" s="233" t="s">
        <v>12</v>
      </c>
      <c r="Q6" s="395" t="s">
        <v>343</v>
      </c>
      <c r="R6" s="397"/>
    </row>
    <row r="7" spans="1:18" ht="13.5" thickBot="1">
      <c r="A7" s="285" t="s">
        <v>344</v>
      </c>
      <c r="B7" s="234" t="s">
        <v>345</v>
      </c>
      <c r="C7" s="234" t="s">
        <v>344</v>
      </c>
      <c r="D7" s="234" t="s">
        <v>345</v>
      </c>
      <c r="E7" s="396"/>
      <c r="F7" s="234" t="s">
        <v>369</v>
      </c>
      <c r="G7" s="234" t="s">
        <v>370</v>
      </c>
      <c r="H7" s="234" t="s">
        <v>369</v>
      </c>
      <c r="I7" s="234" t="s">
        <v>347</v>
      </c>
      <c r="J7" s="234" t="s">
        <v>349</v>
      </c>
      <c r="K7" s="234" t="s">
        <v>350</v>
      </c>
      <c r="L7" s="234" t="s">
        <v>351</v>
      </c>
      <c r="M7" s="234" t="s">
        <v>350</v>
      </c>
      <c r="N7" s="234" t="s">
        <v>349</v>
      </c>
      <c r="O7" s="234" t="s">
        <v>352</v>
      </c>
      <c r="P7" s="234" t="s">
        <v>351</v>
      </c>
      <c r="Q7" s="396"/>
      <c r="R7" s="398"/>
    </row>
    <row r="8" spans="1:18" ht="12.75">
      <c r="A8" s="237"/>
      <c r="B8" s="238"/>
      <c r="C8" s="239"/>
      <c r="D8" s="132"/>
      <c r="E8" s="133"/>
      <c r="F8" s="132">
        <v>3</v>
      </c>
      <c r="G8" s="134">
        <v>1</v>
      </c>
      <c r="H8" s="135">
        <f>F8*G8</f>
        <v>3</v>
      </c>
      <c r="I8" s="136"/>
      <c r="J8" s="136"/>
      <c r="K8" s="136"/>
      <c r="L8" s="136"/>
      <c r="M8" s="137"/>
      <c r="N8" s="138"/>
      <c r="O8" s="138"/>
      <c r="P8" s="138"/>
      <c r="Q8" s="335" t="s">
        <v>385</v>
      </c>
      <c r="R8" s="336"/>
    </row>
    <row r="9" spans="1:18" ht="12.75">
      <c r="A9" s="243"/>
      <c r="B9" s="245"/>
      <c r="C9" s="244"/>
      <c r="D9" s="140"/>
      <c r="E9" s="133"/>
      <c r="F9" s="132">
        <v>3</v>
      </c>
      <c r="G9" s="134">
        <v>1</v>
      </c>
      <c r="H9" s="135">
        <f>F9*G9</f>
        <v>3</v>
      </c>
      <c r="I9" s="136"/>
      <c r="J9" s="136"/>
      <c r="K9" s="136"/>
      <c r="L9" s="136"/>
      <c r="M9" s="137"/>
      <c r="N9" s="138"/>
      <c r="O9" s="138"/>
      <c r="P9" s="138"/>
      <c r="Q9" s="335" t="s">
        <v>386</v>
      </c>
      <c r="R9" s="336"/>
    </row>
    <row r="10" spans="1:18" ht="12.75">
      <c r="A10" s="243"/>
      <c r="B10" s="245"/>
      <c r="C10" s="244"/>
      <c r="D10" s="140"/>
      <c r="E10" s="142" t="s">
        <v>16</v>
      </c>
      <c r="F10" s="143"/>
      <c r="G10" s="142"/>
      <c r="H10" s="247">
        <f>SUM(H8:H9)</f>
        <v>6</v>
      </c>
      <c r="I10" s="144"/>
      <c r="J10" s="144"/>
      <c r="K10" s="144"/>
      <c r="L10" s="144"/>
      <c r="M10" s="146"/>
      <c r="N10" s="147"/>
      <c r="O10" s="143"/>
      <c r="P10" s="148"/>
      <c r="Q10" s="149" t="s">
        <v>355</v>
      </c>
      <c r="R10" s="218" t="s">
        <v>356</v>
      </c>
    </row>
    <row r="11" spans="1:18" ht="12.75">
      <c r="A11" s="243"/>
      <c r="B11" s="245"/>
      <c r="C11" s="244"/>
      <c r="D11" s="140"/>
      <c r="E11" s="252"/>
      <c r="F11" s="252"/>
      <c r="G11" s="252"/>
      <c r="H11" s="252"/>
      <c r="I11" s="253"/>
      <c r="J11" s="253"/>
      <c r="K11" s="253"/>
      <c r="L11" s="253"/>
      <c r="M11" s="254"/>
      <c r="N11" s="255"/>
      <c r="O11" s="242"/>
      <c r="P11" s="242"/>
      <c r="Q11" s="386"/>
      <c r="R11" s="387"/>
    </row>
    <row r="12" spans="1:18" ht="12.75">
      <c r="A12" s="243"/>
      <c r="B12" s="245"/>
      <c r="C12" s="244"/>
      <c r="D12" s="140"/>
      <c r="E12" s="252"/>
      <c r="F12" s="252"/>
      <c r="G12" s="252"/>
      <c r="H12" s="252"/>
      <c r="I12" s="253"/>
      <c r="J12" s="253"/>
      <c r="K12" s="253"/>
      <c r="L12" s="253"/>
      <c r="M12" s="254"/>
      <c r="N12" s="255"/>
      <c r="O12" s="242"/>
      <c r="P12" s="242"/>
      <c r="Q12" s="386"/>
      <c r="R12" s="387"/>
    </row>
    <row r="13" spans="1:18" ht="12.75">
      <c r="A13" s="243"/>
      <c r="B13" s="245"/>
      <c r="C13" s="244"/>
      <c r="D13" s="140"/>
      <c r="E13" s="252"/>
      <c r="F13" s="252"/>
      <c r="G13" s="252"/>
      <c r="H13" s="252"/>
      <c r="I13" s="253"/>
      <c r="J13" s="253"/>
      <c r="K13" s="253"/>
      <c r="L13" s="253"/>
      <c r="M13" s="254"/>
      <c r="N13" s="255"/>
      <c r="O13" s="242"/>
      <c r="P13" s="242"/>
      <c r="Q13" s="386"/>
      <c r="R13" s="387"/>
    </row>
    <row r="14" spans="1:18" ht="12.75">
      <c r="A14" s="243"/>
      <c r="B14" s="245"/>
      <c r="C14" s="244"/>
      <c r="D14" s="140"/>
      <c r="E14" s="252"/>
      <c r="F14" s="252"/>
      <c r="G14" s="252"/>
      <c r="H14" s="252"/>
      <c r="I14" s="253"/>
      <c r="J14" s="253"/>
      <c r="K14" s="253"/>
      <c r="L14" s="253"/>
      <c r="M14" s="254"/>
      <c r="N14" s="255"/>
      <c r="O14" s="242"/>
      <c r="P14" s="242"/>
      <c r="Q14" s="386"/>
      <c r="R14" s="387"/>
    </row>
    <row r="15" spans="1:18" ht="12.75">
      <c r="A15" s="259"/>
      <c r="B15" s="260"/>
      <c r="C15" s="156"/>
      <c r="D15" s="157"/>
      <c r="E15" s="337" t="s">
        <v>357</v>
      </c>
      <c r="F15" s="338"/>
      <c r="G15" s="339"/>
      <c r="H15" s="158">
        <f>H10+H13</f>
        <v>6</v>
      </c>
      <c r="I15" s="159"/>
      <c r="J15" s="159"/>
      <c r="K15" s="159"/>
      <c r="L15" s="159"/>
      <c r="M15" s="160"/>
      <c r="N15" s="161"/>
      <c r="O15" s="162"/>
      <c r="P15" s="261"/>
      <c r="Q15" s="386"/>
      <c r="R15" s="387"/>
    </row>
    <row r="16" spans="1:18" ht="12.75">
      <c r="A16" s="259"/>
      <c r="B16" s="260"/>
      <c r="C16" s="156"/>
      <c r="D16" s="157"/>
      <c r="E16" s="332" t="s">
        <v>14</v>
      </c>
      <c r="F16" s="333"/>
      <c r="G16" s="334"/>
      <c r="H16" s="158">
        <v>0</v>
      </c>
      <c r="I16" s="159"/>
      <c r="J16" s="159"/>
      <c r="K16" s="159"/>
      <c r="L16" s="159"/>
      <c r="M16" s="160"/>
      <c r="N16" s="161"/>
      <c r="O16" s="162"/>
      <c r="P16" s="261"/>
      <c r="Q16" s="386"/>
      <c r="R16" s="387"/>
    </row>
    <row r="17" spans="1:18" ht="12.75">
      <c r="A17" s="259"/>
      <c r="B17" s="260"/>
      <c r="C17" s="156"/>
      <c r="D17" s="157"/>
      <c r="E17" s="332" t="s">
        <v>364</v>
      </c>
      <c r="F17" s="333"/>
      <c r="G17" s="334"/>
      <c r="H17" s="158">
        <f>H15-H16</f>
        <v>6</v>
      </c>
      <c r="I17" s="159"/>
      <c r="J17" s="159"/>
      <c r="K17" s="159"/>
      <c r="L17" s="159"/>
      <c r="M17" s="160"/>
      <c r="N17" s="161"/>
      <c r="O17" s="162"/>
      <c r="P17" s="262"/>
      <c r="Q17" s="386"/>
      <c r="R17" s="387"/>
    </row>
    <row r="18" spans="1:18" ht="12.75">
      <c r="A18" s="263"/>
      <c r="B18" s="264"/>
      <c r="C18" s="264"/>
      <c r="D18" s="166"/>
      <c r="E18" s="167"/>
      <c r="F18" s="166"/>
      <c r="G18" s="168"/>
      <c r="H18" s="169"/>
      <c r="I18" s="265"/>
      <c r="J18" s="265"/>
      <c r="K18" s="265"/>
      <c r="L18" s="265"/>
      <c r="M18" s="265"/>
      <c r="N18" s="262"/>
      <c r="O18" s="265"/>
      <c r="P18" s="262"/>
      <c r="Q18" s="386"/>
      <c r="R18" s="387"/>
    </row>
    <row r="19" spans="1:18" ht="12.75">
      <c r="A19" s="266"/>
      <c r="B19" s="267"/>
      <c r="C19" s="267"/>
      <c r="D19" s="172"/>
      <c r="E19" s="173"/>
      <c r="F19" s="172"/>
      <c r="G19" s="174"/>
      <c r="H19" s="175"/>
      <c r="I19" s="268"/>
      <c r="J19" s="268"/>
      <c r="K19" s="268"/>
      <c r="L19" s="268"/>
      <c r="M19" s="268"/>
      <c r="N19" s="269"/>
      <c r="O19" s="268"/>
      <c r="P19" s="269"/>
      <c r="Q19" s="386"/>
      <c r="R19" s="387"/>
    </row>
    <row r="20" spans="1:18" ht="12.75">
      <c r="A20" s="266"/>
      <c r="B20" s="267"/>
      <c r="C20" s="267"/>
      <c r="D20" s="172"/>
      <c r="E20" s="173"/>
      <c r="F20" s="172"/>
      <c r="G20" s="174"/>
      <c r="H20" s="175"/>
      <c r="I20" s="268"/>
      <c r="J20" s="268"/>
      <c r="K20" s="268"/>
      <c r="L20" s="268"/>
      <c r="M20" s="268"/>
      <c r="N20" s="269"/>
      <c r="O20" s="268"/>
      <c r="P20" s="269"/>
      <c r="Q20" s="386"/>
      <c r="R20" s="387"/>
    </row>
    <row r="21" spans="1:18" ht="12.75">
      <c r="A21" s="266"/>
      <c r="B21" s="267"/>
      <c r="C21" s="267"/>
      <c r="D21" s="172"/>
      <c r="E21" s="173"/>
      <c r="F21" s="172"/>
      <c r="G21" s="174"/>
      <c r="H21" s="175"/>
      <c r="I21" s="268"/>
      <c r="J21" s="268"/>
      <c r="K21" s="268"/>
      <c r="L21" s="268"/>
      <c r="M21" s="268"/>
      <c r="N21" s="269"/>
      <c r="O21" s="268"/>
      <c r="P21" s="269"/>
      <c r="Q21" s="386"/>
      <c r="R21" s="387"/>
    </row>
    <row r="22" spans="1:18" ht="12.75">
      <c r="A22" s="266"/>
      <c r="B22" s="267"/>
      <c r="C22" s="267"/>
      <c r="D22" s="172"/>
      <c r="E22" s="173"/>
      <c r="F22" s="172"/>
      <c r="G22" s="174"/>
      <c r="H22" s="175"/>
      <c r="I22" s="268"/>
      <c r="J22" s="268"/>
      <c r="K22" s="268"/>
      <c r="L22" s="268"/>
      <c r="M22" s="268"/>
      <c r="N22" s="269"/>
      <c r="O22" s="268"/>
      <c r="P22" s="269"/>
      <c r="Q22" s="386"/>
      <c r="R22" s="387"/>
    </row>
    <row r="23" spans="1:18" ht="12.75">
      <c r="A23" s="266"/>
      <c r="B23" s="267"/>
      <c r="C23" s="267"/>
      <c r="D23" s="172"/>
      <c r="E23" s="173"/>
      <c r="F23" s="172"/>
      <c r="G23" s="174"/>
      <c r="H23" s="175"/>
      <c r="I23" s="268"/>
      <c r="J23" s="268"/>
      <c r="K23" s="268"/>
      <c r="L23" s="268"/>
      <c r="M23" s="268"/>
      <c r="N23" s="269"/>
      <c r="O23" s="268"/>
      <c r="P23" s="269"/>
      <c r="Q23" s="386"/>
      <c r="R23" s="387"/>
    </row>
    <row r="24" spans="1:18" ht="12.75">
      <c r="A24" s="266"/>
      <c r="B24" s="267"/>
      <c r="C24" s="267"/>
      <c r="D24" s="172"/>
      <c r="E24" s="173"/>
      <c r="F24" s="172"/>
      <c r="G24" s="174"/>
      <c r="H24" s="175"/>
      <c r="I24" s="268"/>
      <c r="J24" s="268"/>
      <c r="K24" s="268"/>
      <c r="L24" s="268"/>
      <c r="M24" s="268"/>
      <c r="N24" s="269"/>
      <c r="O24" s="268"/>
      <c r="P24" s="269"/>
      <c r="Q24" s="386"/>
      <c r="R24" s="387"/>
    </row>
    <row r="25" spans="1:18" ht="12.75">
      <c r="A25" s="266"/>
      <c r="B25" s="267"/>
      <c r="C25" s="267"/>
      <c r="D25" s="172"/>
      <c r="E25" s="173"/>
      <c r="F25" s="172"/>
      <c r="G25" s="174"/>
      <c r="H25" s="175"/>
      <c r="I25" s="268"/>
      <c r="J25" s="268"/>
      <c r="K25" s="268"/>
      <c r="L25" s="268"/>
      <c r="M25" s="268"/>
      <c r="N25" s="269"/>
      <c r="O25" s="268"/>
      <c r="P25" s="269"/>
      <c r="Q25" s="386"/>
      <c r="R25" s="387"/>
    </row>
    <row r="26" spans="1:18" ht="13.5" thickBot="1">
      <c r="A26" s="270"/>
      <c r="B26" s="271"/>
      <c r="C26" s="271"/>
      <c r="D26" s="221"/>
      <c r="E26" s="222"/>
      <c r="F26" s="221"/>
      <c r="G26" s="223"/>
      <c r="H26" s="224"/>
      <c r="I26" s="272"/>
      <c r="J26" s="272"/>
      <c r="K26" s="272"/>
      <c r="L26" s="272"/>
      <c r="M26" s="272"/>
      <c r="N26" s="273"/>
      <c r="O26" s="272"/>
      <c r="P26" s="273"/>
      <c r="Q26" s="388"/>
      <c r="R26" s="389"/>
    </row>
  </sheetData>
  <sheetProtection/>
  <mergeCells count="35">
    <mergeCell ref="Q22:R22"/>
    <mergeCell ref="Q23:R23"/>
    <mergeCell ref="E17:G17"/>
    <mergeCell ref="Q17:R17"/>
    <mergeCell ref="Q24:R24"/>
    <mergeCell ref="Q25:R25"/>
    <mergeCell ref="Q26:R26"/>
    <mergeCell ref="A5:D5"/>
    <mergeCell ref="Q18:R18"/>
    <mergeCell ref="Q19:R19"/>
    <mergeCell ref="Q20:R20"/>
    <mergeCell ref="Q21:R21"/>
    <mergeCell ref="Q12:R12"/>
    <mergeCell ref="Q13:R13"/>
    <mergeCell ref="Q14:R14"/>
    <mergeCell ref="E15:G15"/>
    <mergeCell ref="Q15:R15"/>
    <mergeCell ref="E16:G16"/>
    <mergeCell ref="Q16:R16"/>
    <mergeCell ref="F2:O2"/>
    <mergeCell ref="Q2:R2"/>
    <mergeCell ref="F3:O3"/>
    <mergeCell ref="Q8:R8"/>
    <mergeCell ref="Q9:R9"/>
    <mergeCell ref="Q11:R11"/>
    <mergeCell ref="Q3:R3"/>
    <mergeCell ref="F4:O4"/>
    <mergeCell ref="Q4:R4"/>
    <mergeCell ref="F5:R5"/>
    <mergeCell ref="A6:D6"/>
    <mergeCell ref="E6:E7"/>
    <mergeCell ref="Q6:R7"/>
    <mergeCell ref="A1:D4"/>
    <mergeCell ref="F1:O1"/>
    <mergeCell ref="Q1:R1"/>
  </mergeCells>
  <printOptions/>
  <pageMargins left="0.511811024" right="0.511811024" top="0.787401575" bottom="0.787401575" header="0.31496062" footer="0.31496062"/>
  <pageSetup orientation="portrait" paperSize="9" scale="4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8"/>
  <sheetViews>
    <sheetView view="pageBreakPreview" zoomScale="60" zoomScalePageLayoutView="0" workbookViewId="0" topLeftCell="A1">
      <selection activeCell="F2" sqref="F2:O2"/>
    </sheetView>
  </sheetViews>
  <sheetFormatPr defaultColWidth="9.140625" defaultRowHeight="12.75"/>
  <cols>
    <col min="16" max="16" width="12.8515625" style="0" customWidth="1"/>
    <col min="18" max="18" width="31.57421875" style="0" customWidth="1"/>
  </cols>
  <sheetData>
    <row r="1" spans="1:18" ht="12.75">
      <c r="A1" s="320"/>
      <c r="B1" s="321"/>
      <c r="C1" s="321"/>
      <c r="D1" s="321"/>
      <c r="E1" s="212" t="s">
        <v>320</v>
      </c>
      <c r="F1" s="326" t="str">
        <f>'[1]BMMS'!C6</f>
        <v>TRECHO 1- ESTRADA LEONEL - ALEGRIA - 1,80 KM</v>
      </c>
      <c r="G1" s="326"/>
      <c r="H1" s="326"/>
      <c r="I1" s="326"/>
      <c r="J1" s="326"/>
      <c r="K1" s="326"/>
      <c r="L1" s="326"/>
      <c r="M1" s="326"/>
      <c r="N1" s="326"/>
      <c r="O1" s="326"/>
      <c r="P1" s="213" t="s">
        <v>321</v>
      </c>
      <c r="Q1" s="327" t="s">
        <v>115</v>
      </c>
      <c r="R1" s="328"/>
    </row>
    <row r="2" spans="1:18" ht="12.75">
      <c r="A2" s="322"/>
      <c r="B2" s="323"/>
      <c r="C2" s="323"/>
      <c r="D2" s="323"/>
      <c r="E2" s="210" t="s">
        <v>322</v>
      </c>
      <c r="F2" s="329" t="s">
        <v>323</v>
      </c>
      <c r="G2" s="329"/>
      <c r="H2" s="329"/>
      <c r="I2" s="329"/>
      <c r="J2" s="329"/>
      <c r="K2" s="329"/>
      <c r="L2" s="329"/>
      <c r="M2" s="329"/>
      <c r="N2" s="329"/>
      <c r="O2" s="329"/>
      <c r="P2" s="211" t="s">
        <v>324</v>
      </c>
      <c r="Q2" s="330" t="str">
        <f>'[1]BMMS'!C3</f>
        <v>CONSTRUTORA PREMOCIL LTDA</v>
      </c>
      <c r="R2" s="331"/>
    </row>
    <row r="3" spans="1:18" ht="12.75">
      <c r="A3" s="322"/>
      <c r="B3" s="323"/>
      <c r="C3" s="323"/>
      <c r="D3" s="323"/>
      <c r="E3" s="210" t="s">
        <v>325</v>
      </c>
      <c r="F3" s="303">
        <v>1.8</v>
      </c>
      <c r="G3" s="303"/>
      <c r="H3" s="303"/>
      <c r="I3" s="303"/>
      <c r="J3" s="303"/>
      <c r="K3" s="303"/>
      <c r="L3" s="303"/>
      <c r="M3" s="303"/>
      <c r="N3" s="303"/>
      <c r="O3" s="303"/>
      <c r="P3" s="211" t="s">
        <v>326</v>
      </c>
      <c r="Q3" s="304" t="s">
        <v>327</v>
      </c>
      <c r="R3" s="305"/>
    </row>
    <row r="4" spans="1:18" ht="30" customHeight="1" thickBot="1">
      <c r="A4" s="324"/>
      <c r="B4" s="325"/>
      <c r="C4" s="325"/>
      <c r="D4" s="325"/>
      <c r="E4" s="214" t="s">
        <v>328</v>
      </c>
      <c r="F4" s="306" t="s">
        <v>329</v>
      </c>
      <c r="G4" s="306"/>
      <c r="H4" s="306"/>
      <c r="I4" s="306"/>
      <c r="J4" s="306"/>
      <c r="K4" s="306"/>
      <c r="L4" s="306"/>
      <c r="M4" s="306"/>
      <c r="N4" s="306"/>
      <c r="O4" s="306"/>
      <c r="P4" s="215" t="s">
        <v>330</v>
      </c>
      <c r="Q4" s="307" t="s">
        <v>331</v>
      </c>
      <c r="R4" s="308"/>
    </row>
    <row r="5" spans="1:18" ht="13.5" thickBot="1">
      <c r="A5" s="415"/>
      <c r="B5" s="416"/>
      <c r="C5" s="416"/>
      <c r="D5" s="417"/>
      <c r="E5" s="229" t="s">
        <v>332</v>
      </c>
      <c r="F5" s="413" t="str">
        <f>'[1]BMMS'!C162</f>
        <v>Equipe de Topografia ( Mão de Obra )</v>
      </c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414"/>
    </row>
    <row r="6" spans="1:18" ht="25.5">
      <c r="A6" s="313" t="s">
        <v>333</v>
      </c>
      <c r="B6" s="314"/>
      <c r="C6" s="314"/>
      <c r="D6" s="314"/>
      <c r="E6" s="314" t="s">
        <v>334</v>
      </c>
      <c r="F6" s="205" t="s">
        <v>359</v>
      </c>
      <c r="G6" s="205" t="s">
        <v>387</v>
      </c>
      <c r="H6" s="205" t="s">
        <v>336</v>
      </c>
      <c r="I6" s="205" t="s">
        <v>337</v>
      </c>
      <c r="J6" s="205" t="s">
        <v>338</v>
      </c>
      <c r="K6" s="206" t="s">
        <v>339</v>
      </c>
      <c r="L6" s="205" t="s">
        <v>340</v>
      </c>
      <c r="M6" s="206" t="s">
        <v>341</v>
      </c>
      <c r="N6" s="205" t="s">
        <v>338</v>
      </c>
      <c r="O6" s="206" t="s">
        <v>342</v>
      </c>
      <c r="P6" s="205" t="s">
        <v>12</v>
      </c>
      <c r="Q6" s="314" t="s">
        <v>343</v>
      </c>
      <c r="R6" s="352"/>
    </row>
    <row r="7" spans="1:18" ht="13.5" thickBot="1">
      <c r="A7" s="207" t="s">
        <v>344</v>
      </c>
      <c r="B7" s="208" t="s">
        <v>345</v>
      </c>
      <c r="C7" s="208" t="s">
        <v>344</v>
      </c>
      <c r="D7" s="208" t="s">
        <v>345</v>
      </c>
      <c r="E7" s="315"/>
      <c r="F7" s="208" t="s">
        <v>347</v>
      </c>
      <c r="G7" s="208" t="s">
        <v>347</v>
      </c>
      <c r="H7" s="208" t="s">
        <v>348</v>
      </c>
      <c r="I7" s="208" t="s">
        <v>347</v>
      </c>
      <c r="J7" s="208" t="s">
        <v>349</v>
      </c>
      <c r="K7" s="208" t="s">
        <v>350</v>
      </c>
      <c r="L7" s="208" t="s">
        <v>351</v>
      </c>
      <c r="M7" s="208" t="s">
        <v>350</v>
      </c>
      <c r="N7" s="208" t="s">
        <v>349</v>
      </c>
      <c r="O7" s="208" t="s">
        <v>352</v>
      </c>
      <c r="P7" s="208" t="s">
        <v>351</v>
      </c>
      <c r="Q7" s="315"/>
      <c r="R7" s="353"/>
    </row>
    <row r="8" spans="1:18" ht="12.75">
      <c r="A8" s="231"/>
      <c r="B8" s="130"/>
      <c r="C8" s="131"/>
      <c r="D8" s="132"/>
      <c r="E8" s="133"/>
      <c r="F8" s="132">
        <v>1</v>
      </c>
      <c r="G8" s="134"/>
      <c r="H8" s="135"/>
      <c r="I8" s="136"/>
      <c r="J8" s="136"/>
      <c r="K8" s="136"/>
      <c r="L8" s="136"/>
      <c r="M8" s="137"/>
      <c r="N8" s="138"/>
      <c r="O8" s="138"/>
      <c r="P8" s="138"/>
      <c r="Q8" s="335"/>
      <c r="R8" s="336"/>
    </row>
    <row r="9" spans="1:18" ht="12.75">
      <c r="A9" s="190"/>
      <c r="B9" s="130"/>
      <c r="C9" s="139"/>
      <c r="D9" s="140"/>
      <c r="E9" s="133"/>
      <c r="F9" s="132"/>
      <c r="G9" s="134"/>
      <c r="H9" s="135"/>
      <c r="I9" s="136"/>
      <c r="J9" s="136"/>
      <c r="K9" s="136"/>
      <c r="L9" s="136"/>
      <c r="M9" s="137"/>
      <c r="N9" s="138"/>
      <c r="O9" s="138"/>
      <c r="P9" s="138"/>
      <c r="Q9" s="335"/>
      <c r="R9" s="336"/>
    </row>
    <row r="10" spans="1:18" ht="12.75">
      <c r="A10" s="190"/>
      <c r="B10" s="141"/>
      <c r="C10" s="139"/>
      <c r="D10" s="140"/>
      <c r="E10" s="142" t="s">
        <v>16</v>
      </c>
      <c r="F10" s="143">
        <f>SUM(F8:F9)</f>
        <v>1</v>
      </c>
      <c r="G10" s="144"/>
      <c r="H10" s="145"/>
      <c r="I10" s="145"/>
      <c r="J10" s="145"/>
      <c r="K10" s="145"/>
      <c r="L10" s="146"/>
      <c r="M10" s="146"/>
      <c r="N10" s="147"/>
      <c r="O10" s="143"/>
      <c r="P10" s="148"/>
      <c r="Q10" s="149" t="s">
        <v>353</v>
      </c>
      <c r="R10" s="218" t="s">
        <v>388</v>
      </c>
    </row>
    <row r="11" spans="1:18" ht="12.75">
      <c r="A11" s="190"/>
      <c r="B11" s="141"/>
      <c r="C11" s="139"/>
      <c r="D11" s="140"/>
      <c r="E11" s="133"/>
      <c r="F11" s="132">
        <v>1</v>
      </c>
      <c r="G11" s="134"/>
      <c r="H11" s="135"/>
      <c r="I11" s="136"/>
      <c r="J11" s="136"/>
      <c r="K11" s="136"/>
      <c r="L11" s="136"/>
      <c r="M11" s="137"/>
      <c r="N11" s="138"/>
      <c r="O11" s="138"/>
      <c r="P11" s="138"/>
      <c r="Q11" s="335"/>
      <c r="R11" s="336"/>
    </row>
    <row r="12" spans="1:18" ht="12.75">
      <c r="A12" s="193"/>
      <c r="B12" s="155"/>
      <c r="C12" s="156"/>
      <c r="D12" s="157"/>
      <c r="E12" s="133"/>
      <c r="F12" s="132"/>
      <c r="G12" s="134"/>
      <c r="H12" s="135"/>
      <c r="I12" s="136"/>
      <c r="J12" s="136"/>
      <c r="K12" s="136"/>
      <c r="L12" s="136"/>
      <c r="M12" s="137"/>
      <c r="N12" s="138"/>
      <c r="O12" s="138"/>
      <c r="P12" s="138"/>
      <c r="Q12" s="335"/>
      <c r="R12" s="336"/>
    </row>
    <row r="13" spans="1:18" ht="12.75">
      <c r="A13" s="193"/>
      <c r="B13" s="155"/>
      <c r="C13" s="156"/>
      <c r="D13" s="157"/>
      <c r="E13" s="142" t="s">
        <v>16</v>
      </c>
      <c r="F13" s="143">
        <f>SUM(F11:F12)</f>
        <v>1</v>
      </c>
      <c r="G13" s="144"/>
      <c r="H13" s="145"/>
      <c r="I13" s="145"/>
      <c r="J13" s="145"/>
      <c r="K13" s="145"/>
      <c r="L13" s="146"/>
      <c r="M13" s="146"/>
      <c r="N13" s="147"/>
      <c r="O13" s="143"/>
      <c r="P13" s="148"/>
      <c r="Q13" s="149" t="s">
        <v>355</v>
      </c>
      <c r="R13" s="218" t="s">
        <v>356</v>
      </c>
    </row>
    <row r="14" spans="1:18" ht="12.75">
      <c r="A14" s="193"/>
      <c r="B14" s="155"/>
      <c r="C14" s="156"/>
      <c r="D14" s="157"/>
      <c r="E14" s="150"/>
      <c r="F14" s="150"/>
      <c r="G14" s="150"/>
      <c r="H14" s="150"/>
      <c r="I14" s="151"/>
      <c r="J14" s="151"/>
      <c r="K14" s="151"/>
      <c r="L14" s="151"/>
      <c r="M14" s="152"/>
      <c r="N14" s="153"/>
      <c r="O14" s="138"/>
      <c r="P14" s="138"/>
      <c r="Q14" s="309"/>
      <c r="R14" s="310"/>
    </row>
    <row r="15" spans="1:18" ht="12.75">
      <c r="A15" s="196"/>
      <c r="B15" s="165"/>
      <c r="C15" s="165"/>
      <c r="D15" s="166"/>
      <c r="E15" s="337" t="s">
        <v>357</v>
      </c>
      <c r="F15" s="338"/>
      <c r="G15" s="339"/>
      <c r="H15" s="158">
        <f>F10+F13</f>
        <v>2</v>
      </c>
      <c r="I15" s="159"/>
      <c r="J15" s="159"/>
      <c r="K15" s="159"/>
      <c r="L15" s="159"/>
      <c r="M15" s="160"/>
      <c r="N15" s="161"/>
      <c r="O15" s="162"/>
      <c r="P15" s="163"/>
      <c r="Q15" s="309"/>
      <c r="R15" s="310"/>
    </row>
    <row r="16" spans="1:18" ht="12.75">
      <c r="A16" s="197"/>
      <c r="B16" s="171"/>
      <c r="C16" s="171"/>
      <c r="D16" s="172"/>
      <c r="E16" s="332" t="s">
        <v>14</v>
      </c>
      <c r="F16" s="333"/>
      <c r="G16" s="334"/>
      <c r="H16" s="158">
        <v>1</v>
      </c>
      <c r="I16" s="159"/>
      <c r="J16" s="159"/>
      <c r="K16" s="159"/>
      <c r="L16" s="159"/>
      <c r="M16" s="160"/>
      <c r="N16" s="161"/>
      <c r="O16" s="162"/>
      <c r="P16" s="163"/>
      <c r="Q16" s="309"/>
      <c r="R16" s="310"/>
    </row>
    <row r="17" spans="1:18" ht="12.75">
      <c r="A17" s="197"/>
      <c r="B17" s="171"/>
      <c r="C17" s="171"/>
      <c r="D17" s="172"/>
      <c r="E17" s="332" t="s">
        <v>358</v>
      </c>
      <c r="F17" s="333"/>
      <c r="G17" s="334"/>
      <c r="H17" s="158">
        <f>H15-H16</f>
        <v>1</v>
      </c>
      <c r="I17" s="159"/>
      <c r="J17" s="159"/>
      <c r="K17" s="159"/>
      <c r="L17" s="159"/>
      <c r="M17" s="160"/>
      <c r="N17" s="161"/>
      <c r="O17" s="162"/>
      <c r="P17" s="164"/>
      <c r="Q17" s="309"/>
      <c r="R17" s="310"/>
    </row>
    <row r="18" spans="1:18" ht="12.75">
      <c r="A18" s="196"/>
      <c r="B18" s="165"/>
      <c r="C18" s="165"/>
      <c r="D18" s="166"/>
      <c r="E18" s="167"/>
      <c r="F18" s="166"/>
      <c r="G18" s="168"/>
      <c r="H18" s="169"/>
      <c r="I18" s="170"/>
      <c r="J18" s="170"/>
      <c r="K18" s="170"/>
      <c r="L18" s="170"/>
      <c r="M18" s="170"/>
      <c r="N18" s="164"/>
      <c r="O18" s="170"/>
      <c r="P18" s="164"/>
      <c r="Q18" s="309"/>
      <c r="R18" s="310"/>
    </row>
    <row r="19" spans="1:18" ht="12.75">
      <c r="A19" s="196"/>
      <c r="B19" s="165"/>
      <c r="C19" s="165"/>
      <c r="D19" s="166"/>
      <c r="E19" s="167"/>
      <c r="F19" s="166"/>
      <c r="G19" s="168"/>
      <c r="H19" s="169"/>
      <c r="I19" s="170"/>
      <c r="J19" s="170"/>
      <c r="K19" s="170"/>
      <c r="L19" s="170"/>
      <c r="M19" s="170"/>
      <c r="N19" s="164"/>
      <c r="O19" s="170"/>
      <c r="P19" s="164"/>
      <c r="Q19" s="309"/>
      <c r="R19" s="310"/>
    </row>
    <row r="20" spans="1:18" ht="12.75">
      <c r="A20" s="196"/>
      <c r="B20" s="165"/>
      <c r="C20" s="165"/>
      <c r="D20" s="166"/>
      <c r="E20" s="167"/>
      <c r="F20" s="166"/>
      <c r="G20" s="168"/>
      <c r="H20" s="169"/>
      <c r="I20" s="170"/>
      <c r="J20" s="170"/>
      <c r="K20" s="170"/>
      <c r="L20" s="170"/>
      <c r="M20" s="170"/>
      <c r="N20" s="164"/>
      <c r="O20" s="170"/>
      <c r="P20" s="164"/>
      <c r="Q20" s="309"/>
      <c r="R20" s="310"/>
    </row>
    <row r="21" spans="1:18" ht="12.75">
      <c r="A21" s="196"/>
      <c r="B21" s="165"/>
      <c r="C21" s="165"/>
      <c r="D21" s="166"/>
      <c r="E21" s="167"/>
      <c r="F21" s="166"/>
      <c r="G21" s="168"/>
      <c r="H21" s="169"/>
      <c r="I21" s="170"/>
      <c r="J21" s="170"/>
      <c r="K21" s="170"/>
      <c r="L21" s="170"/>
      <c r="M21" s="170"/>
      <c r="N21" s="164"/>
      <c r="O21" s="170"/>
      <c r="P21" s="164"/>
      <c r="Q21" s="309"/>
      <c r="R21" s="310"/>
    </row>
    <row r="22" spans="1:18" ht="12.75">
      <c r="A22" s="196"/>
      <c r="B22" s="165"/>
      <c r="C22" s="165"/>
      <c r="D22" s="166"/>
      <c r="E22" s="167"/>
      <c r="F22" s="166"/>
      <c r="G22" s="168"/>
      <c r="H22" s="169"/>
      <c r="I22" s="170"/>
      <c r="J22" s="170"/>
      <c r="K22" s="170"/>
      <c r="L22" s="170"/>
      <c r="M22" s="170"/>
      <c r="N22" s="164"/>
      <c r="O22" s="170"/>
      <c r="P22" s="164"/>
      <c r="Q22" s="309"/>
      <c r="R22" s="310"/>
    </row>
    <row r="23" spans="1:18" ht="12.75">
      <c r="A23" s="196"/>
      <c r="B23" s="165"/>
      <c r="C23" s="165"/>
      <c r="D23" s="166"/>
      <c r="E23" s="167"/>
      <c r="F23" s="166"/>
      <c r="G23" s="168"/>
      <c r="H23" s="169"/>
      <c r="I23" s="170"/>
      <c r="J23" s="170"/>
      <c r="K23" s="170"/>
      <c r="L23" s="170"/>
      <c r="M23" s="170"/>
      <c r="N23" s="164"/>
      <c r="O23" s="170"/>
      <c r="P23" s="164"/>
      <c r="Q23" s="309"/>
      <c r="R23" s="310"/>
    </row>
    <row r="24" spans="1:18" ht="12.75">
      <c r="A24" s="196"/>
      <c r="B24" s="165"/>
      <c r="C24" s="165"/>
      <c r="D24" s="166"/>
      <c r="E24" s="167"/>
      <c r="F24" s="166"/>
      <c r="G24" s="168"/>
      <c r="H24" s="169"/>
      <c r="I24" s="170"/>
      <c r="J24" s="170"/>
      <c r="K24" s="170"/>
      <c r="L24" s="170"/>
      <c r="M24" s="170"/>
      <c r="N24" s="164"/>
      <c r="O24" s="170"/>
      <c r="P24" s="164"/>
      <c r="Q24" s="309"/>
      <c r="R24" s="310"/>
    </row>
    <row r="25" spans="1:18" ht="12.75">
      <c r="A25" s="196"/>
      <c r="B25" s="165"/>
      <c r="C25" s="165"/>
      <c r="D25" s="166"/>
      <c r="E25" s="167"/>
      <c r="F25" s="166"/>
      <c r="G25" s="168"/>
      <c r="H25" s="169"/>
      <c r="I25" s="170"/>
      <c r="J25" s="170"/>
      <c r="K25" s="170"/>
      <c r="L25" s="170"/>
      <c r="M25" s="170"/>
      <c r="N25" s="164"/>
      <c r="O25" s="170"/>
      <c r="P25" s="164"/>
      <c r="Q25" s="309"/>
      <c r="R25" s="310"/>
    </row>
    <row r="26" spans="1:18" ht="12.75">
      <c r="A26" s="196"/>
      <c r="B26" s="165"/>
      <c r="C26" s="165"/>
      <c r="D26" s="166"/>
      <c r="E26" s="167"/>
      <c r="F26" s="166"/>
      <c r="G26" s="168"/>
      <c r="H26" s="169"/>
      <c r="I26" s="170"/>
      <c r="J26" s="170"/>
      <c r="K26" s="170"/>
      <c r="L26" s="170"/>
      <c r="M26" s="170"/>
      <c r="N26" s="164"/>
      <c r="O26" s="170"/>
      <c r="P26" s="164"/>
      <c r="Q26" s="309"/>
      <c r="R26" s="310"/>
    </row>
    <row r="27" spans="1:18" ht="12.75">
      <c r="A27" s="196"/>
      <c r="B27" s="165"/>
      <c r="C27" s="165"/>
      <c r="D27" s="166"/>
      <c r="E27" s="167"/>
      <c r="F27" s="166"/>
      <c r="G27" s="168"/>
      <c r="H27" s="169"/>
      <c r="I27" s="170"/>
      <c r="J27" s="170"/>
      <c r="K27" s="170"/>
      <c r="L27" s="170"/>
      <c r="M27" s="170"/>
      <c r="N27" s="164"/>
      <c r="O27" s="170"/>
      <c r="P27" s="164"/>
      <c r="Q27" s="309"/>
      <c r="R27" s="310"/>
    </row>
    <row r="28" spans="1:18" ht="13.5" thickBot="1">
      <c r="A28" s="219"/>
      <c r="B28" s="220"/>
      <c r="C28" s="220"/>
      <c r="D28" s="221"/>
      <c r="E28" s="222"/>
      <c r="F28" s="221"/>
      <c r="G28" s="223"/>
      <c r="H28" s="224"/>
      <c r="I28" s="225"/>
      <c r="J28" s="225"/>
      <c r="K28" s="225"/>
      <c r="L28" s="225"/>
      <c r="M28" s="225"/>
      <c r="N28" s="226"/>
      <c r="O28" s="225"/>
      <c r="P28" s="226"/>
      <c r="Q28" s="343"/>
      <c r="R28" s="344"/>
    </row>
  </sheetData>
  <sheetProtection/>
  <mergeCells count="36">
    <mergeCell ref="Q28:R28"/>
    <mergeCell ref="A5:D5"/>
    <mergeCell ref="Q20:R20"/>
    <mergeCell ref="Q21:R21"/>
    <mergeCell ref="Q22:R22"/>
    <mergeCell ref="Q23:R23"/>
    <mergeCell ref="Q24:R24"/>
    <mergeCell ref="Q25:R25"/>
    <mergeCell ref="E17:G17"/>
    <mergeCell ref="Q17:R17"/>
    <mergeCell ref="Q18:R18"/>
    <mergeCell ref="Q19:R19"/>
    <mergeCell ref="Q26:R26"/>
    <mergeCell ref="Q27:R27"/>
    <mergeCell ref="Q12:R12"/>
    <mergeCell ref="Q14:R14"/>
    <mergeCell ref="E15:G15"/>
    <mergeCell ref="Q15:R15"/>
    <mergeCell ref="E16:G16"/>
    <mergeCell ref="Q16:R16"/>
    <mergeCell ref="F2:O2"/>
    <mergeCell ref="Q2:R2"/>
    <mergeCell ref="F3:O3"/>
    <mergeCell ref="Q8:R8"/>
    <mergeCell ref="Q9:R9"/>
    <mergeCell ref="Q11:R11"/>
    <mergeCell ref="Q3:R3"/>
    <mergeCell ref="F4:O4"/>
    <mergeCell ref="Q4:R4"/>
    <mergeCell ref="F5:R5"/>
    <mergeCell ref="A6:D6"/>
    <mergeCell ref="E6:E7"/>
    <mergeCell ref="Q6:R7"/>
    <mergeCell ref="A1:D4"/>
    <mergeCell ref="F1:O1"/>
    <mergeCell ref="Q1:R1"/>
  </mergeCells>
  <printOptions/>
  <pageMargins left="0.511811024" right="0.511811024" top="0.787401575" bottom="0.787401575" header="0.31496062" footer="0.31496062"/>
  <pageSetup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Diogo Wagner</cp:lastModifiedBy>
  <cp:lastPrinted>2016-03-02T13:00:00Z</cp:lastPrinted>
  <dcterms:created xsi:type="dcterms:W3CDTF">2001-07-17T15:43:44Z</dcterms:created>
  <dcterms:modified xsi:type="dcterms:W3CDTF">2016-03-02T13:00:08Z</dcterms:modified>
  <cp:category/>
  <cp:version/>
  <cp:contentType/>
  <cp:contentStatus/>
</cp:coreProperties>
</file>