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'Plan1'!$A$1:$M$116</definedName>
  </definedNames>
  <calcPr fullCalcOnLoad="1"/>
</workbook>
</file>

<file path=xl/sharedStrings.xml><?xml version="1.0" encoding="utf-8"?>
<sst xmlns="http://schemas.openxmlformats.org/spreadsheetml/2006/main" count="463" uniqueCount="213">
  <si>
    <t xml:space="preserve">               P L A N I L H A      D E     M E D I Ç Ã O</t>
  </si>
  <si>
    <t>PREFEITURA MUNICIPAL DE</t>
  </si>
  <si>
    <t>VALOR DO</t>
  </si>
  <si>
    <t>PRESIDENTE KENNEDY</t>
  </si>
  <si>
    <t>PMPK</t>
  </si>
  <si>
    <t>TOTAL</t>
  </si>
  <si>
    <t>TRANSPORTADO:</t>
  </si>
  <si>
    <t>Q U A N T I D A D E S     E     P R E Ç O S</t>
  </si>
  <si>
    <t>ITEM</t>
  </si>
  <si>
    <t xml:space="preserve">                  D  I  S  C  R  I  M  I  N  A  Ç  Ã  O</t>
  </si>
  <si>
    <t>PREVISTO</t>
  </si>
  <si>
    <t>PREÇO</t>
  </si>
  <si>
    <t>VALOR</t>
  </si>
  <si>
    <t>ACUMULADO</t>
  </si>
  <si>
    <t>EXECUTADO</t>
  </si>
  <si>
    <t>UNITÁRIO</t>
  </si>
  <si>
    <t>ANTERIOR</t>
  </si>
  <si>
    <t>VISTO:</t>
  </si>
  <si>
    <t>OBSERVAÇÕES:</t>
  </si>
  <si>
    <t xml:space="preserve">EM: </t>
  </si>
  <si>
    <t>m</t>
  </si>
  <si>
    <t>RESTANTE À PAGAR</t>
  </si>
  <si>
    <t>TOTAL DO PAGAMENTO:</t>
  </si>
  <si>
    <t>und</t>
  </si>
  <si>
    <t>TOTAL JÁ PAGO</t>
  </si>
  <si>
    <t>TEM QUE SER ZERO SEMPRE !!!</t>
  </si>
  <si>
    <t>UN.</t>
  </si>
  <si>
    <r>
      <t xml:space="preserve">CONTRATO: </t>
    </r>
    <r>
      <rPr>
        <b/>
        <sz val="14"/>
        <rFont val="Arial"/>
        <family val="2"/>
      </rPr>
      <t>ADITIVO</t>
    </r>
  </si>
  <si>
    <t>MEDIÇÃO DO 1º ADITIVO</t>
  </si>
  <si>
    <t>m²</t>
  </si>
  <si>
    <t>m³</t>
  </si>
  <si>
    <t>OBRA/SERVIÇO: EXECUÇÃO DE OBRAS E INFRAESTRUTURA DE PAVIMENTAÇÃO, AV. ORESTES BAHIENSE E TRAVESSAS</t>
  </si>
  <si>
    <t>EMPRESA: CONSTRUSUL CONSTRUTORA LTDA EPP</t>
  </si>
  <si>
    <t>LOCAL: SEDE - PRESIDENTE KENNEDY / ES</t>
  </si>
  <si>
    <t>VALOR DO ADITIVO:</t>
  </si>
  <si>
    <t>2</t>
  </si>
  <si>
    <t>2.2</t>
  </si>
  <si>
    <t>3</t>
  </si>
  <si>
    <t>3.2</t>
  </si>
  <si>
    <t>3.3</t>
  </si>
  <si>
    <t>4</t>
  </si>
  <si>
    <t>5</t>
  </si>
  <si>
    <t>5.2</t>
  </si>
  <si>
    <t>6.1</t>
  </si>
  <si>
    <t>6.2</t>
  </si>
  <si>
    <t>7</t>
  </si>
  <si>
    <t>8</t>
  </si>
  <si>
    <t>8.1</t>
  </si>
  <si>
    <t>SUB-TOTAL:</t>
  </si>
  <si>
    <t>1ª MEDIÇÃO DO 1º ADITIVO EFETUADA   EM  21/05/2019</t>
  </si>
  <si>
    <t>OBRA/SERVIÇO: REFORMA DE QUADRA POLIESPORTIVA</t>
  </si>
  <si>
    <t>LOCAL: PRAIA DE MAROBÁ - PRESIDENTE KENNEDY / ES</t>
  </si>
  <si>
    <t>EMPRESA: SANTA HELENA ENGENHARIA E PAISAGISMO EIRELE - EPP</t>
  </si>
  <si>
    <r>
      <t xml:space="preserve">CONTRATO: </t>
    </r>
    <r>
      <rPr>
        <b/>
        <sz val="11"/>
        <rFont val="Arial"/>
        <family val="2"/>
      </rPr>
      <t>1º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ADITIVO</t>
    </r>
  </si>
  <si>
    <t>INSTALAÇÃO DO CANTEIRO DE OBRAS</t>
  </si>
  <si>
    <t>Tapume Telha Metálica Ondulada 0,50mm Branca h=2,20m, incl. montagem estr. mad. 8"x8", c/adesivo "IOPES" 60x60cm a cada 10m, incl. faixas pint. esmalte sint. cores azul c/ h=30cm e rosa c/ h=10cm (Reaproveitamento 2x)</t>
  </si>
  <si>
    <t>REVISÕES E REPAROS</t>
  </si>
  <si>
    <t>Recomposição de piso cimentado, com argamassa de cimento e areia no traço 1:3, com 2 cm de espessura, incl. Lastro</t>
  </si>
  <si>
    <t>SERVIÇOS PRELIMINARES</t>
  </si>
  <si>
    <t>Limpeza geral de obras (quadras, praças e jardins)</t>
  </si>
  <si>
    <t>Limpeza de pisos e revestimentos cerâmicos</t>
  </si>
  <si>
    <t>Retirada de disjuntor</t>
  </si>
  <si>
    <t>Retirada de caixas/quadros elétricos</t>
  </si>
  <si>
    <t>Retirada de vidros quebrados</t>
  </si>
  <si>
    <t>Remoção de cobertura em telha metálica, exclusive estrutura</t>
  </si>
  <si>
    <t>Retirada de esquadrias metálicas</t>
  </si>
  <si>
    <t>Demolição manual de concreto simples (EMOP 05.001.001)</t>
  </si>
  <si>
    <t>Demolição de revestimento com azulejos</t>
  </si>
  <si>
    <t>Lixamento de parede com pintura antiga PVA para recebimento de nova camada de tinta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</si>
  <si>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</si>
  <si>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</si>
  <si>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</si>
  <si>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</si>
  <si>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</si>
  <si>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</si>
  <si>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</si>
  <si>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</si>
  <si>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</si>
  <si>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</si>
  <si>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79,69</t>
  </si>
  <si>
    <t>PAREDES E PAINÉIS</t>
  </si>
  <si>
    <t>Porta em madeira de lei tipo angelim pedra ou quiv.c/enchimento em madeira 1a.qualidade esp. 30mm p/ pintura, inclusive alizares, dobradiças e fechadura externa em latão cromado LaFonte ou equiv., exclusive marco, nas dim.: 0.80 x 2.10 m</t>
  </si>
  <si>
    <t>4.2</t>
  </si>
  <si>
    <t>Parede de blocos de vidro nacional canelado 20 x 20 x 10cm, com argamassa de cimento, cal e areia fina, no traço 1:3:5</t>
  </si>
  <si>
    <t>Letra de aço inox nº 22 com 20cm de altura. FORNECIMENTO e COLOCAÇÃO</t>
  </si>
  <si>
    <t>4.4</t>
  </si>
  <si>
    <t>4.5</t>
  </si>
  <si>
    <t>m2</t>
  </si>
  <si>
    <t>REVESTIMENTOS</t>
  </si>
  <si>
    <t>Cerâmica 10 x 10 cm, marcas de referência Eliane, Cecrisa ou Portobello, nas cores branco ou areia, com rejunte esp. 0.5 cm, empregando argamassa colante</t>
  </si>
  <si>
    <t>Cerâmica retificada, acabamento brilhante, dim. 32x44cm, ref. de cor OVIEDO PURO BRANCO Biancogres/equiv. assentado com argamassa de cimento colante, inclusive rejuntamento com argamassapre-fabricada para rejunte</t>
  </si>
  <si>
    <t>5.1</t>
  </si>
  <si>
    <t>36,18</t>
  </si>
  <si>
    <t>PISOS</t>
  </si>
  <si>
    <t>6</t>
  </si>
  <si>
    <t>Rodapé de granito cinza esp. 2cm, h=7cm, assentado com argamassa de cimento, cal hidratada CH1 e areia no traço 1:0,5:8, incl. rejuntamento com cimento branco</t>
  </si>
  <si>
    <t>Soleira de granito esp. 2 cm e largura de 15 cm</t>
  </si>
  <si>
    <t>Piso cerâmico 45x45cm, PEI 5, Cargo Plus Gray, marcas de referência Eliane, Cecrisa ou Portobello, assentado com argamassa de cimento colante, inclusive rejuntamento</t>
  </si>
  <si>
    <t>Polimento mecânico em piso cimentado antigo, após reparos do revestimento com estuque de cimento e adesivo, inclusive estes materiais</t>
  </si>
  <si>
    <t>6.3</t>
  </si>
  <si>
    <t>6.4</t>
  </si>
  <si>
    <t>COBERTURA / TETOS E FORROS</t>
  </si>
  <si>
    <t>7.1</t>
  </si>
  <si>
    <t>7.2</t>
  </si>
  <si>
    <t>7.3</t>
  </si>
  <si>
    <t>7.4</t>
  </si>
  <si>
    <t>Revisão geral do telhado de aço galvanizado</t>
  </si>
  <si>
    <t>Forro de gesso acabamento tipo liso</t>
  </si>
  <si>
    <t xml:space="preserve">Estrutura metálica para quadra poliesportiva coberta constituída por perfis formados a frio, aço estrutural ASTM A-570 G33 (terças) ASTM A-36 (demais perfis) com sistema de tratamento e pintura esmalte sintéico com compressor de ar </t>
  </si>
  <si>
    <t>Forn e assent de telhas de liga de alumínio e zinco (galvalume), ondulada, esp. mínima 0.43mm, alt. Mínima de onda 17mm, sobrep. lateral de uma onda e longit. 200mm c/ mínimo de 3 apoios, assent. c/ utiliz. de fitas anti-corrosiva</t>
  </si>
  <si>
    <t>kg</t>
  </si>
  <si>
    <t>8.2</t>
  </si>
  <si>
    <t>8.4</t>
  </si>
  <si>
    <t>8.5</t>
  </si>
  <si>
    <t>8.6</t>
  </si>
  <si>
    <t>8.7</t>
  </si>
  <si>
    <t>8.8</t>
  </si>
  <si>
    <t>Portão de ferro de correr em barra chata, inclusive chumbamento</t>
  </si>
  <si>
    <t>Vidro plano transparente liso, com 4 mm de espessura</t>
  </si>
  <si>
    <t>Tela de proteção de arame galvanizado 1/2" fio 12, com quadro em tubo de ferro galvanizado 1 1/2" e cantoneira de ferro 1/2" x 1/2" x1/8", conforme detalhe em projeto</t>
  </si>
  <si>
    <t>Guichê/gradil em perfil L 1" e perfil T 3/4" em ferro, inclusive pintura em esmalte sintético, marca de referência SUVINIL</t>
  </si>
  <si>
    <t>Calha em chapa galvanizada com largura de 40 cm</t>
  </si>
  <si>
    <t>Tubo de PVC rígido soldável branco, para esgoto, diâmetro 100mm (4"), inclusive conexões</t>
  </si>
  <si>
    <t>Grade de ferro em barra chata, inclusive chumbamento</t>
  </si>
  <si>
    <t>ESQUADRIAS METÁLICAS</t>
  </si>
  <si>
    <t>PINTURA</t>
  </si>
  <si>
    <t>10</t>
  </si>
  <si>
    <t>Aplicação de resina epoxi sobre piso em concreto polido, Intergard 2005 - ref. Internacional ou equiv., a três demãos, com aplicador de selador a base de epoxi, 1 demão</t>
  </si>
  <si>
    <t>Pintura interna ou externa sobre concreto liso ou revestimento, com tinta aquosa a base de epóxi incolor ou em cores, inclusive limpeza, e duas demãos de acabamento</t>
  </si>
  <si>
    <t>10.2</t>
  </si>
  <si>
    <t>10.3</t>
  </si>
  <si>
    <t>Pintura com tinta acrílica, marcas de referência Suvinil, Coral ou Metalatex, inclusive selador acrílico, em paredes e forros, a três demãos</t>
  </si>
  <si>
    <t>Pintura com tinta acrílica, marcas de referência Suvinil, Coral ou Metalatex, inclusive selador acrílico, em cobogós de concreto, a duas demãos</t>
  </si>
  <si>
    <t>Pintura com tinta esmalte sintético, marcas de referência Suvinil, Coral ou Metalatex, a duas demãos, inclusive fundo anticorrosivo a uma demão, em metal</t>
  </si>
  <si>
    <t>10.6</t>
  </si>
  <si>
    <t>10.7</t>
  </si>
  <si>
    <t>10.8</t>
  </si>
  <si>
    <t>10,49</t>
  </si>
  <si>
    <t>Textura acrílica na cor branca, acabamento fosco, para interior ou exterior, aplicadas em duas demãos sobre concreto, alvenaria, bloco de concreto, cimento sem amianto ou revestimento</t>
  </si>
  <si>
    <t>Emassamento de paredes e forros, com duas demãos de massa, marcas de referência Suvinil, Coral ou Metalatex</t>
  </si>
  <si>
    <t>10.11</t>
  </si>
  <si>
    <t>10.12</t>
  </si>
  <si>
    <t>INSTALAÇÕES / APARELHOS HIDRO-SANITÁRIOS</t>
  </si>
  <si>
    <t>11</t>
  </si>
  <si>
    <t>Tubo de PVC rígido soldável marrom, diâm. 25mm (3/4"), inclusive conexões</t>
  </si>
  <si>
    <t>11.3</t>
  </si>
  <si>
    <t>Registro de pressão com canopla cromada diam. 15mm (1/2"), marcas de referência Fabrimar, Deca ou Docol</t>
  </si>
  <si>
    <t>Torneira de parede cromada, marcas de referência Fabrimar (linha prática, ref.1157) , Deca ou Docol</t>
  </si>
  <si>
    <t>11.5</t>
  </si>
  <si>
    <t>11.7</t>
  </si>
  <si>
    <t>Bebedouro de aço inox, marcas de referência Fisher, Metalpress ou Mekal, inclusive válvula, sifão cromado e torneiras, exclusive alvenaria, dim. 0.45x2.75 m, conforme detalhe em projeto</t>
  </si>
  <si>
    <t>Papeleira de louça branca, 15x15cm, marcas de referência Deca, Celite ou Ideal Standard.</t>
  </si>
  <si>
    <t>Reservatório de polietileno de 1000l, inclusive peça de madeira 6x16cm para apoio, exclusive flanges e torneira de bóia</t>
  </si>
  <si>
    <t>Caixa sifonada em PVC, diâm. 150mm, com grelha e porta grelha quadrados, em aço inox</t>
  </si>
  <si>
    <t>Tubo de PVC rígido soldável marrom, diâm. 50mm (11/2"), inclusive conexões</t>
  </si>
  <si>
    <t>Bacia sanitária de louça branca, com caixa acoplada duplo acionamento, marca de ref. Deca Linha Ravena ou equivalente, inclusive assento plástico e acessórios de fixação</t>
  </si>
  <si>
    <t>Bacia sifonada de louça branca para portadores de necessidades especiais, Vogue Plus Conforto - Linha Conforto, mod P51, incl. assento com abertura frontal, ref. AP52, marca de ref. Deca ou equivalente</t>
  </si>
  <si>
    <t>BARRA DE APOIO ANGULAR, 60 CM, EM ACO INOX POLIDO, DIAMETRO MINIMO 3 CM</t>
  </si>
  <si>
    <t>Acabamento de alumínio com perfil de canto para arremate das paredes</t>
  </si>
  <si>
    <t xml:space="preserve">Pia em aço inox com 01 cuba nº 1, dimensões de 0.60 x 1.50m, inclusive válvula tipo americana, exclusive sifão </t>
  </si>
  <si>
    <t>Caixa de gordura simples de alv. bloco concr.9x19x39cm, dim.80x60cm e Hmáx=1m, com tampa em concr.esp.5cm, lastro concr.esp.10cm, revestida intern. c/ chapisco e reboco impermeab, escavação, reaterro e parede interna em concr.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</si>
  <si>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</si>
  <si>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</si>
  <si>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</si>
  <si>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</si>
  <si>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</si>
  <si>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</si>
  <si>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</si>
  <si>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</si>
  <si>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</si>
  <si>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</si>
  <si>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</si>
  <si>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</si>
  <si>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INSTALAÇÕES ELÉTRICAS</t>
  </si>
  <si>
    <t>12</t>
  </si>
  <si>
    <t>Área Interna - Elétrica</t>
  </si>
  <si>
    <t>12.1</t>
  </si>
  <si>
    <t>Cabo de cobre termoplástico, com isolamento para 1000V, seção de 35.0 mm2</t>
  </si>
  <si>
    <t>12.1.26</t>
  </si>
  <si>
    <t>Área Externa - Elétrica</t>
  </si>
  <si>
    <t>12.2</t>
  </si>
  <si>
    <t>Fita isolante auto-fusão, de 19mmx10m. FORNECIMENTO</t>
  </si>
  <si>
    <t>12.2.25</t>
  </si>
  <si>
    <t>Fita isolante em rolo de 19mm x 20 m, número 33 Scoth ou equivalente</t>
  </si>
  <si>
    <t>CONTATOR TRIPOLAR I NOMINAL 36A - FORNECIMENTO E INSTALACAO INCLUSIVE ELETROTÉCNICO</t>
  </si>
  <si>
    <t>Botoeira de comando liga/desligaq, inclusive instalação</t>
  </si>
  <si>
    <t>Abertura e fechamento de rasgos em alvenaria, para passagem de tubulações, diâm. 1/2" a 1"</t>
  </si>
  <si>
    <t>12.2.26</t>
  </si>
  <si>
    <t>12.2.27</t>
  </si>
  <si>
    <t>12.2.28</t>
  </si>
  <si>
    <t>12.2.29</t>
  </si>
  <si>
    <t>INSTALAÇÕES DE INCÊNDIO</t>
  </si>
  <si>
    <t>13</t>
  </si>
  <si>
    <t>Placa de sinalização de segurança CODIGO 14 - 315/158(NBR 13.434); CÓDIGO S3(NT 14/2010-ES) ("SAIDA DE EMERGÊNCIA" - seta vertical)</t>
  </si>
  <si>
    <t>Ponto para iluminação de emergência completo, inclusive bloco autônomo de iluminação 2x9W com tomada universal</t>
  </si>
  <si>
    <t>13.1</t>
  </si>
  <si>
    <t>13.2</t>
  </si>
  <si>
    <t>18,08</t>
  </si>
  <si>
    <t>CORRIMAO EM TUBO ACO GALVANIZADO 2 1/2" COM BRACADEIRA</t>
  </si>
  <si>
    <t>13.6</t>
  </si>
  <si>
    <t>PAISAGISMO</t>
  </si>
  <si>
    <t>14</t>
  </si>
  <si>
    <t>Fornecimento e assentamento de ladrilho hidráulico ranhurado, vermelho, dim. 20x20 cm, esp. 1.5cm, assentado com pasta de cimento colante, exclusive regularização e lastro</t>
  </si>
  <si>
    <t>14.2</t>
  </si>
  <si>
    <t>Blocos pré-moldados de concreto tipo pavi-s ou equivalente, espessura de 8 cm e resistência a compressão mínima de 35MPa, assentados sobre colchão de pó de pedra na espessura de 10 cm</t>
  </si>
  <si>
    <t>14.4</t>
  </si>
  <si>
    <t>Fornecimento e plantio de grama em placas tipo esmeralda, inclusive fornecimento de terra vegetal</t>
  </si>
  <si>
    <t>14.7</t>
  </si>
  <si>
    <t>Plantio de arbustos de 50 a 70cm de altura, formando jardim, com 12 unidades por metro quadrado</t>
  </si>
  <si>
    <t>Plantio de plantas de cobertura vegetal, considerando 25 mudas/m²</t>
  </si>
  <si>
    <t>01/03</t>
  </si>
  <si>
    <t>02/03</t>
  </si>
  <si>
    <t>03/03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</si>
</sst>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2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11" xfId="0" applyBorder="1" applyAlignment="1">
      <alignment/>
    </xf>
    <xf numFmtId="4" fontId="0" fillId="0" borderId="30" xfId="0" applyNumberFormat="1" applyFont="1" applyBorder="1" applyAlignment="1">
      <alignment horizontal="left" vertical="center"/>
    </xf>
    <xf numFmtId="4" fontId="56" fillId="0" borderId="29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57" fillId="0" borderId="0" xfId="0" applyFont="1" applyAlignment="1">
      <alignment/>
    </xf>
    <xf numFmtId="49" fontId="0" fillId="33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" fontId="0" fillId="33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right" vertical="center"/>
    </xf>
    <xf numFmtId="4" fontId="0" fillId="35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37" xfId="0" applyNumberFormat="1" applyBorder="1" applyAlignment="1">
      <alignment horizontal="center"/>
    </xf>
    <xf numFmtId="0" fontId="0" fillId="0" borderId="28" xfId="0" applyBorder="1" applyAlignment="1">
      <alignment/>
    </xf>
    <xf numFmtId="49" fontId="0" fillId="0" borderId="23" xfId="0" applyNumberForma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58" fillId="36" borderId="43" xfId="0" applyNumberFormat="1" applyFont="1" applyFill="1" applyBorder="1" applyAlignment="1">
      <alignment horizontal="center" vertical="center"/>
    </xf>
    <xf numFmtId="4" fontId="0" fillId="34" borderId="40" xfId="0" applyNumberFormat="1" applyFont="1" applyFill="1" applyBorder="1" applyAlignment="1">
      <alignment horizontal="right" vertical="center"/>
    </xf>
    <xf numFmtId="4" fontId="0" fillId="0" borderId="44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/>
    </xf>
    <xf numFmtId="184" fontId="14" fillId="0" borderId="46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vertical="center"/>
    </xf>
    <xf numFmtId="4" fontId="0" fillId="0" borderId="23" xfId="0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Fill="1" applyBorder="1" applyAlignment="1">
      <alignment horizontal="left" vertical="center" wrapText="1"/>
    </xf>
    <xf numFmtId="0" fontId="15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58" fillId="36" borderId="49" xfId="0" applyNumberFormat="1" applyFont="1" applyFill="1" applyBorder="1" applyAlignment="1">
      <alignment horizontal="left" vertical="center"/>
    </xf>
    <xf numFmtId="49" fontId="58" fillId="36" borderId="50" xfId="0" applyNumberFormat="1" applyFont="1" applyFill="1" applyBorder="1" applyAlignment="1">
      <alignment horizontal="left" vertical="center"/>
    </xf>
    <xf numFmtId="49" fontId="58" fillId="36" borderId="51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52" xfId="0" applyNumberFormat="1" applyFont="1" applyBorder="1" applyAlignment="1">
      <alignment horizontal="right" vertical="center"/>
    </xf>
    <xf numFmtId="49" fontId="58" fillId="36" borderId="53" xfId="0" applyNumberFormat="1" applyFont="1" applyFill="1" applyBorder="1" applyAlignment="1">
      <alignment horizontal="left" vertical="center"/>
    </xf>
    <xf numFmtId="49" fontId="58" fillId="36" borderId="54" xfId="0" applyNumberFormat="1" applyFont="1" applyFill="1" applyBorder="1" applyAlignment="1">
      <alignment horizontal="left" vertical="center"/>
    </xf>
    <xf numFmtId="49" fontId="58" fillId="36" borderId="5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170;%20Medi&#231;&#227;o%2021%2005%202019%20PROC%201288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NASIO"/>
    </sheetNames>
    <sheetDataSet>
      <sheetData sheetId="0">
        <row r="148">
          <cell r="M148">
            <v>-3210.4299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showZeros="0" tabSelected="1" view="pageBreakPreview" zoomScaleNormal="75" zoomScaleSheetLayoutView="100" zoomScalePageLayoutView="0" workbookViewId="0" topLeftCell="A103">
      <selection activeCell="M121" sqref="M121"/>
    </sheetView>
  </sheetViews>
  <sheetFormatPr defaultColWidth="11.421875" defaultRowHeight="5.25" customHeight="1"/>
  <cols>
    <col min="1" max="1" width="7.00390625" style="0" customWidth="1"/>
    <col min="2" max="2" width="11.421875" style="0" customWidth="1"/>
    <col min="3" max="3" width="11.8515625" style="0" customWidth="1"/>
    <col min="4" max="4" width="10.7109375" style="0" customWidth="1"/>
    <col min="5" max="5" width="51.140625" style="0" customWidth="1"/>
    <col min="6" max="6" width="4.140625" style="0" customWidth="1"/>
    <col min="7" max="7" width="9.421875" style="0" customWidth="1"/>
    <col min="8" max="8" width="10.7109375" style="0" customWidth="1"/>
    <col min="9" max="9" width="10.57421875" style="29" customWidth="1"/>
    <col min="10" max="10" width="10.421875" style="0" customWidth="1"/>
    <col min="11" max="11" width="12.421875" style="0" customWidth="1"/>
    <col min="12" max="12" width="12.140625" style="0" customWidth="1"/>
    <col min="13" max="13" width="13.00390625" style="0" customWidth="1"/>
    <col min="14" max="14" width="11.421875" style="47" customWidth="1"/>
    <col min="15" max="15" width="12.7109375" style="31" customWidth="1"/>
    <col min="16" max="16" width="13.140625" style="43" customWidth="1"/>
    <col min="17" max="17" width="11.421875" style="68" customWidth="1"/>
    <col min="18" max="24" width="11.421875" style="43" customWidth="1"/>
  </cols>
  <sheetData>
    <row r="1" ht="19.5" customHeight="1" thickBot="1">
      <c r="E1" s="20" t="s">
        <v>0</v>
      </c>
    </row>
    <row r="2" spans="1:13" ht="15" customHeight="1" thickTop="1">
      <c r="A2" s="72"/>
      <c r="B2" s="21" t="s">
        <v>1</v>
      </c>
      <c r="C2" s="5"/>
      <c r="D2" s="107" t="s">
        <v>50</v>
      </c>
      <c r="E2" s="108"/>
      <c r="F2" s="108"/>
      <c r="G2" s="108"/>
      <c r="H2" s="108"/>
      <c r="I2" s="109"/>
      <c r="J2" s="8" t="s">
        <v>2</v>
      </c>
      <c r="K2" s="3"/>
      <c r="L2" s="3"/>
      <c r="M2" s="73"/>
    </row>
    <row r="3" spans="1:13" ht="17.25" customHeight="1" thickBot="1">
      <c r="A3" s="74"/>
      <c r="B3" s="75" t="s">
        <v>3</v>
      </c>
      <c r="C3" s="6"/>
      <c r="D3" s="110" t="s">
        <v>52</v>
      </c>
      <c r="E3" s="111"/>
      <c r="F3" s="111"/>
      <c r="G3" s="111"/>
      <c r="H3" s="111"/>
      <c r="I3" s="112"/>
      <c r="J3" s="48" t="s">
        <v>53</v>
      </c>
      <c r="K3" s="49"/>
      <c r="L3" s="52">
        <v>184156.143336</v>
      </c>
      <c r="M3" s="76" t="s">
        <v>210</v>
      </c>
    </row>
    <row r="4" spans="1:13" ht="15" customHeight="1" thickTop="1">
      <c r="A4" s="74"/>
      <c r="B4" s="77" t="s">
        <v>4</v>
      </c>
      <c r="C4" s="6"/>
      <c r="D4" s="110" t="s">
        <v>51</v>
      </c>
      <c r="E4" s="111"/>
      <c r="F4" s="111"/>
      <c r="G4" s="111"/>
      <c r="H4" s="111"/>
      <c r="I4" s="112"/>
      <c r="J4" s="24" t="s">
        <v>5</v>
      </c>
      <c r="K4" s="78"/>
      <c r="L4" s="78"/>
      <c r="M4" s="79"/>
    </row>
    <row r="5" spans="1:13" ht="15" customHeight="1" thickBot="1">
      <c r="A5" s="80"/>
      <c r="B5" s="22"/>
      <c r="C5" s="7"/>
      <c r="D5" s="113" t="s">
        <v>28</v>
      </c>
      <c r="E5" s="114"/>
      <c r="F5" s="114"/>
      <c r="G5" s="114"/>
      <c r="H5" s="114"/>
      <c r="I5" s="115"/>
      <c r="J5" s="25" t="s">
        <v>6</v>
      </c>
      <c r="K5" s="4"/>
      <c r="L5" s="23"/>
      <c r="M5" s="81"/>
    </row>
    <row r="6" spans="1:17" ht="15" customHeight="1" thickTop="1">
      <c r="A6" s="82"/>
      <c r="B6" s="83"/>
      <c r="C6" s="83"/>
      <c r="D6" s="83"/>
      <c r="E6" s="83"/>
      <c r="F6" s="9"/>
      <c r="G6" s="10"/>
      <c r="H6" s="10"/>
      <c r="I6" s="33"/>
      <c r="J6" s="10" t="s">
        <v>7</v>
      </c>
      <c r="K6" s="10"/>
      <c r="L6" s="10"/>
      <c r="M6" s="84"/>
      <c r="N6" s="62"/>
      <c r="O6" s="30"/>
      <c r="P6" s="2"/>
      <c r="Q6" s="32"/>
    </row>
    <row r="7" spans="1:17" ht="15" customHeight="1">
      <c r="A7" s="85" t="s">
        <v>8</v>
      </c>
      <c r="B7" s="83"/>
      <c r="C7" s="86" t="s">
        <v>9</v>
      </c>
      <c r="D7" s="83"/>
      <c r="E7" s="83"/>
      <c r="F7" s="11" t="s">
        <v>26</v>
      </c>
      <c r="G7" s="41" t="s">
        <v>10</v>
      </c>
      <c r="H7" s="83" t="s">
        <v>11</v>
      </c>
      <c r="I7" s="34" t="s">
        <v>12</v>
      </c>
      <c r="J7" s="87" t="s">
        <v>13</v>
      </c>
      <c r="K7" s="12" t="s">
        <v>12</v>
      </c>
      <c r="L7" s="87" t="s">
        <v>14</v>
      </c>
      <c r="M7" s="88" t="s">
        <v>12</v>
      </c>
      <c r="N7" s="62"/>
      <c r="O7" s="30"/>
      <c r="P7" s="2"/>
      <c r="Q7" s="32"/>
    </row>
    <row r="8" spans="1:17" ht="15" customHeight="1" thickBot="1">
      <c r="A8" s="89"/>
      <c r="B8" s="13"/>
      <c r="C8" s="13"/>
      <c r="D8" s="13"/>
      <c r="E8" s="13"/>
      <c r="F8" s="14"/>
      <c r="G8" s="15"/>
      <c r="H8" s="13" t="s">
        <v>15</v>
      </c>
      <c r="I8" s="35"/>
      <c r="J8" s="42" t="s">
        <v>16</v>
      </c>
      <c r="K8" s="15"/>
      <c r="L8" s="13"/>
      <c r="M8" s="90"/>
      <c r="N8" s="63"/>
      <c r="O8" s="30"/>
      <c r="P8" s="2"/>
      <c r="Q8" s="32"/>
    </row>
    <row r="9" spans="1:24" s="55" customFormat="1" ht="12.75" customHeight="1" thickTop="1">
      <c r="A9" s="91" t="s">
        <v>35</v>
      </c>
      <c r="B9" s="122" t="s">
        <v>54</v>
      </c>
      <c r="C9" s="123"/>
      <c r="D9" s="123"/>
      <c r="E9" s="124"/>
      <c r="F9" s="64"/>
      <c r="G9" s="65"/>
      <c r="H9" s="65"/>
      <c r="I9" s="65"/>
      <c r="J9" s="65"/>
      <c r="K9" s="65"/>
      <c r="L9" s="65"/>
      <c r="M9" s="92"/>
      <c r="N9" s="63">
        <f aca="true" t="shared" si="0" ref="N9:N35">G9-J9-L9</f>
        <v>0</v>
      </c>
      <c r="O9" s="53">
        <f aca="true" t="shared" si="1" ref="O9:O35">N9*H9</f>
        <v>0</v>
      </c>
      <c r="P9" s="54"/>
      <c r="Q9" s="67"/>
      <c r="R9" s="43"/>
      <c r="S9" s="43"/>
      <c r="T9" s="43"/>
      <c r="U9" s="43"/>
      <c r="V9" s="43"/>
      <c r="W9" s="43"/>
      <c r="X9" s="43"/>
    </row>
    <row r="10" spans="1:24" s="55" customFormat="1" ht="41.25" customHeight="1">
      <c r="A10" s="56" t="s">
        <v>36</v>
      </c>
      <c r="B10" s="101" t="s">
        <v>55</v>
      </c>
      <c r="C10" s="102"/>
      <c r="D10" s="102"/>
      <c r="E10" s="103"/>
      <c r="F10" s="57" t="s">
        <v>20</v>
      </c>
      <c r="G10" s="58">
        <v>50</v>
      </c>
      <c r="H10" s="58" t="s">
        <v>79</v>
      </c>
      <c r="I10" s="59">
        <f>G10*H10</f>
        <v>3984.5</v>
      </c>
      <c r="J10" s="60"/>
      <c r="K10" s="60"/>
      <c r="L10" s="61">
        <v>50</v>
      </c>
      <c r="M10" s="93">
        <f aca="true" t="shared" si="2" ref="M10:M35">L10*H10</f>
        <v>3984.5</v>
      </c>
      <c r="N10" s="63">
        <f t="shared" si="0"/>
        <v>0</v>
      </c>
      <c r="O10" s="53">
        <f t="shared" si="1"/>
        <v>0</v>
      </c>
      <c r="P10" s="54"/>
      <c r="Q10" s="67"/>
      <c r="R10" s="43"/>
      <c r="S10" s="43"/>
      <c r="T10" s="43"/>
      <c r="U10" s="43"/>
      <c r="V10" s="43"/>
      <c r="W10" s="43"/>
      <c r="X10" s="43"/>
    </row>
    <row r="11" spans="1:24" s="55" customFormat="1" ht="12.75" customHeight="1">
      <c r="A11" s="91" t="s">
        <v>37</v>
      </c>
      <c r="B11" s="116" t="s">
        <v>56</v>
      </c>
      <c r="C11" s="117"/>
      <c r="D11" s="117"/>
      <c r="E11" s="118"/>
      <c r="F11" s="64"/>
      <c r="G11" s="65"/>
      <c r="H11" s="65"/>
      <c r="I11" s="65">
        <f aca="true" t="shared" si="3" ref="I11:I30">G11*H11</f>
        <v>0</v>
      </c>
      <c r="J11" s="65"/>
      <c r="K11" s="65"/>
      <c r="L11" s="65"/>
      <c r="M11" s="92">
        <f t="shared" si="2"/>
        <v>0</v>
      </c>
      <c r="N11" s="63">
        <f t="shared" si="0"/>
        <v>0</v>
      </c>
      <c r="O11" s="53">
        <f t="shared" si="1"/>
        <v>0</v>
      </c>
      <c r="P11" s="54"/>
      <c r="Q11" s="67"/>
      <c r="R11" s="43"/>
      <c r="S11" s="43"/>
      <c r="T11" s="43"/>
      <c r="U11" s="43"/>
      <c r="V11" s="43"/>
      <c r="W11" s="43"/>
      <c r="X11" s="43"/>
    </row>
    <row r="12" spans="1:24" s="55" customFormat="1" ht="27.75" customHeight="1">
      <c r="A12" s="56" t="s">
        <v>38</v>
      </c>
      <c r="B12" s="101" t="s">
        <v>57</v>
      </c>
      <c r="C12" s="102"/>
      <c r="D12" s="102"/>
      <c r="E12" s="103"/>
      <c r="F12" s="57" t="s">
        <v>29</v>
      </c>
      <c r="G12" s="58">
        <v>764</v>
      </c>
      <c r="H12" s="58">
        <v>55.6976</v>
      </c>
      <c r="I12" s="59">
        <f t="shared" si="3"/>
        <v>42552.9664</v>
      </c>
      <c r="J12" s="60"/>
      <c r="K12" s="60"/>
      <c r="L12" s="66">
        <v>764</v>
      </c>
      <c r="M12" s="93">
        <f t="shared" si="2"/>
        <v>42552.9664</v>
      </c>
      <c r="N12" s="63">
        <f t="shared" si="0"/>
        <v>0</v>
      </c>
      <c r="O12" s="53">
        <f t="shared" si="1"/>
        <v>0</v>
      </c>
      <c r="P12" s="54"/>
      <c r="Q12" s="67"/>
      <c r="R12" s="43"/>
      <c r="S12" s="43"/>
      <c r="T12" s="43"/>
      <c r="U12" s="43"/>
      <c r="V12" s="43"/>
      <c r="W12" s="43"/>
      <c r="X12" s="43"/>
    </row>
    <row r="13" spans="1:24" s="55" customFormat="1" ht="12.75" customHeight="1">
      <c r="A13" s="94" t="s">
        <v>39</v>
      </c>
      <c r="B13" s="101" t="s">
        <v>58</v>
      </c>
      <c r="C13" s="102"/>
      <c r="D13" s="102"/>
      <c r="E13" s="103"/>
      <c r="F13" s="69"/>
      <c r="G13" s="58"/>
      <c r="H13" s="58"/>
      <c r="I13" s="59">
        <f t="shared" si="3"/>
        <v>0</v>
      </c>
      <c r="J13" s="60"/>
      <c r="K13" s="60"/>
      <c r="L13" s="61"/>
      <c r="M13" s="93">
        <f t="shared" si="2"/>
        <v>0</v>
      </c>
      <c r="N13" s="63">
        <f t="shared" si="0"/>
        <v>0</v>
      </c>
      <c r="O13" s="53">
        <f t="shared" si="1"/>
        <v>0</v>
      </c>
      <c r="P13" s="54"/>
      <c r="Q13" s="67"/>
      <c r="R13" s="43"/>
      <c r="S13" s="43"/>
      <c r="T13" s="43"/>
      <c r="U13" s="43"/>
      <c r="V13" s="43"/>
      <c r="W13" s="43"/>
      <c r="X13" s="43"/>
    </row>
    <row r="14" spans="1:24" s="55" customFormat="1" ht="12.75" customHeight="1">
      <c r="A14" s="94" t="s">
        <v>69</v>
      </c>
      <c r="B14" s="101" t="s">
        <v>59</v>
      </c>
      <c r="C14" s="102"/>
      <c r="D14" s="102"/>
      <c r="E14" s="103"/>
      <c r="F14" s="70" t="s">
        <v>29</v>
      </c>
      <c r="G14" s="58">
        <v>804</v>
      </c>
      <c r="H14" s="58">
        <v>0.5432</v>
      </c>
      <c r="I14" s="59">
        <f t="shared" si="3"/>
        <v>436.7328</v>
      </c>
      <c r="J14" s="60"/>
      <c r="K14" s="60"/>
      <c r="L14" s="61">
        <v>804</v>
      </c>
      <c r="M14" s="93">
        <f>L14*H14</f>
        <v>436.7328</v>
      </c>
      <c r="N14" s="63">
        <f t="shared" si="0"/>
        <v>0</v>
      </c>
      <c r="O14" s="53">
        <f t="shared" si="1"/>
        <v>0</v>
      </c>
      <c r="P14" s="54"/>
      <c r="Q14" s="67"/>
      <c r="R14" s="43"/>
      <c r="S14" s="43"/>
      <c r="T14" s="43"/>
      <c r="U14" s="43"/>
      <c r="V14" s="43"/>
      <c r="W14" s="43"/>
      <c r="X14" s="43"/>
    </row>
    <row r="15" spans="1:24" s="55" customFormat="1" ht="12.75" customHeight="1">
      <c r="A15" s="94" t="s">
        <v>70</v>
      </c>
      <c r="B15" s="101" t="s">
        <v>60</v>
      </c>
      <c r="C15" s="102"/>
      <c r="D15" s="102"/>
      <c r="E15" s="103"/>
      <c r="F15" s="70" t="s">
        <v>29</v>
      </c>
      <c r="G15" s="58">
        <v>137</v>
      </c>
      <c r="H15" s="58">
        <v>4.978400000000001</v>
      </c>
      <c r="I15" s="59">
        <f t="shared" si="3"/>
        <v>682.0408000000001</v>
      </c>
      <c r="J15" s="60"/>
      <c r="K15" s="60"/>
      <c r="L15" s="61">
        <v>137</v>
      </c>
      <c r="M15" s="93">
        <f aca="true" t="shared" si="4" ref="M15:M23">L15*H15</f>
        <v>682.0408000000001</v>
      </c>
      <c r="N15" s="63">
        <f t="shared" si="0"/>
        <v>0</v>
      </c>
      <c r="O15" s="53">
        <f t="shared" si="1"/>
        <v>0</v>
      </c>
      <c r="P15" s="54"/>
      <c r="Q15" s="67"/>
      <c r="R15" s="43"/>
      <c r="S15" s="43"/>
      <c r="T15" s="43"/>
      <c r="U15" s="43"/>
      <c r="V15" s="43"/>
      <c r="W15" s="43"/>
      <c r="X15" s="43"/>
    </row>
    <row r="16" spans="1:24" s="55" customFormat="1" ht="12.75" customHeight="1">
      <c r="A16" s="94" t="s">
        <v>71</v>
      </c>
      <c r="B16" s="101" t="s">
        <v>61</v>
      </c>
      <c r="C16" s="102"/>
      <c r="D16" s="102"/>
      <c r="E16" s="103"/>
      <c r="F16" s="70" t="s">
        <v>23</v>
      </c>
      <c r="G16" s="58">
        <v>46</v>
      </c>
      <c r="H16" s="58">
        <v>9.116800000000001</v>
      </c>
      <c r="I16" s="59">
        <f t="shared" si="3"/>
        <v>419.37280000000004</v>
      </c>
      <c r="J16" s="60"/>
      <c r="K16" s="60"/>
      <c r="L16" s="61">
        <v>46</v>
      </c>
      <c r="M16" s="93">
        <f t="shared" si="4"/>
        <v>419.37280000000004</v>
      </c>
      <c r="N16" s="63">
        <f t="shared" si="0"/>
        <v>0</v>
      </c>
      <c r="O16" s="53">
        <f t="shared" si="1"/>
        <v>0</v>
      </c>
      <c r="P16" s="54"/>
      <c r="Q16" s="67"/>
      <c r="R16" s="43"/>
      <c r="S16" s="43"/>
      <c r="T16" s="43"/>
      <c r="U16" s="43"/>
      <c r="V16" s="43"/>
      <c r="W16" s="43"/>
      <c r="X16" s="43"/>
    </row>
    <row r="17" spans="1:24" s="55" customFormat="1" ht="12.75" customHeight="1">
      <c r="A17" s="94" t="s">
        <v>72</v>
      </c>
      <c r="B17" s="101" t="s">
        <v>62</v>
      </c>
      <c r="C17" s="102"/>
      <c r="D17" s="102"/>
      <c r="E17" s="103"/>
      <c r="F17" s="70" t="s">
        <v>23</v>
      </c>
      <c r="G17" s="58">
        <v>6</v>
      </c>
      <c r="H17" s="58">
        <v>6.580000000000001</v>
      </c>
      <c r="I17" s="59">
        <f t="shared" si="3"/>
        <v>39.480000000000004</v>
      </c>
      <c r="J17" s="60"/>
      <c r="K17" s="60"/>
      <c r="L17" s="61">
        <v>6</v>
      </c>
      <c r="M17" s="93">
        <f t="shared" si="4"/>
        <v>39.480000000000004</v>
      </c>
      <c r="N17" s="63">
        <f t="shared" si="0"/>
        <v>0</v>
      </c>
      <c r="O17" s="53">
        <f t="shared" si="1"/>
        <v>0</v>
      </c>
      <c r="P17" s="54"/>
      <c r="Q17" s="67"/>
      <c r="R17" s="43"/>
      <c r="S17" s="43"/>
      <c r="T17" s="43"/>
      <c r="U17" s="43"/>
      <c r="V17" s="43"/>
      <c r="W17" s="43"/>
      <c r="X17" s="43"/>
    </row>
    <row r="18" spans="1:24" s="55" customFormat="1" ht="12.75" customHeight="1">
      <c r="A18" s="94" t="s">
        <v>73</v>
      </c>
      <c r="B18" s="101" t="s">
        <v>63</v>
      </c>
      <c r="C18" s="102"/>
      <c r="D18" s="102"/>
      <c r="E18" s="103"/>
      <c r="F18" s="70" t="s">
        <v>29</v>
      </c>
      <c r="G18" s="58">
        <v>15</v>
      </c>
      <c r="H18" s="58">
        <v>1.5568</v>
      </c>
      <c r="I18" s="59">
        <f t="shared" si="3"/>
        <v>23.352</v>
      </c>
      <c r="J18" s="60"/>
      <c r="K18" s="60"/>
      <c r="L18" s="61">
        <v>15</v>
      </c>
      <c r="M18" s="93">
        <f t="shared" si="4"/>
        <v>23.352</v>
      </c>
      <c r="N18" s="63">
        <f t="shared" si="0"/>
        <v>0</v>
      </c>
      <c r="O18" s="53">
        <f t="shared" si="1"/>
        <v>0</v>
      </c>
      <c r="P18" s="54"/>
      <c r="Q18" s="67"/>
      <c r="R18" s="43"/>
      <c r="S18" s="43"/>
      <c r="T18" s="43"/>
      <c r="U18" s="43"/>
      <c r="V18" s="43"/>
      <c r="W18" s="43"/>
      <c r="X18" s="43"/>
    </row>
    <row r="19" spans="1:24" s="55" customFormat="1" ht="12.75" customHeight="1">
      <c r="A19" s="94" t="s">
        <v>74</v>
      </c>
      <c r="B19" s="101" t="s">
        <v>64</v>
      </c>
      <c r="C19" s="102"/>
      <c r="D19" s="102"/>
      <c r="E19" s="103"/>
      <c r="F19" s="70" t="s">
        <v>29</v>
      </c>
      <c r="G19" s="58">
        <v>786</v>
      </c>
      <c r="H19" s="58">
        <v>3.8640000000000008</v>
      </c>
      <c r="I19" s="59">
        <f t="shared" si="3"/>
        <v>3037.1040000000007</v>
      </c>
      <c r="J19" s="60"/>
      <c r="K19" s="60"/>
      <c r="L19" s="61">
        <v>786</v>
      </c>
      <c r="M19" s="93">
        <f t="shared" si="4"/>
        <v>3037.1040000000007</v>
      </c>
      <c r="N19" s="63">
        <f t="shared" si="0"/>
        <v>0</v>
      </c>
      <c r="O19" s="53">
        <f t="shared" si="1"/>
        <v>0</v>
      </c>
      <c r="P19" s="54"/>
      <c r="Q19" s="67"/>
      <c r="R19" s="43"/>
      <c r="S19" s="43"/>
      <c r="T19" s="43"/>
      <c r="U19" s="43"/>
      <c r="V19" s="43"/>
      <c r="W19" s="43"/>
      <c r="X19" s="43"/>
    </row>
    <row r="20" spans="1:24" s="55" customFormat="1" ht="12.75" customHeight="1">
      <c r="A20" s="94" t="s">
        <v>75</v>
      </c>
      <c r="B20" s="101" t="s">
        <v>65</v>
      </c>
      <c r="C20" s="102"/>
      <c r="D20" s="102"/>
      <c r="E20" s="103"/>
      <c r="F20" s="70" t="s">
        <v>29</v>
      </c>
      <c r="G20" s="58">
        <v>73.1</v>
      </c>
      <c r="H20" s="58">
        <v>4.4184</v>
      </c>
      <c r="I20" s="59">
        <f t="shared" si="3"/>
        <v>322.98503999999997</v>
      </c>
      <c r="J20" s="60"/>
      <c r="K20" s="60"/>
      <c r="L20" s="61">
        <v>73.1</v>
      </c>
      <c r="M20" s="93">
        <f t="shared" si="4"/>
        <v>322.98503999999997</v>
      </c>
      <c r="N20" s="63">
        <f t="shared" si="0"/>
        <v>0</v>
      </c>
      <c r="O20" s="53">
        <f t="shared" si="1"/>
        <v>0</v>
      </c>
      <c r="P20" s="54"/>
      <c r="Q20" s="67"/>
      <c r="R20" s="43"/>
      <c r="S20" s="43"/>
      <c r="T20" s="43"/>
      <c r="U20" s="43"/>
      <c r="V20" s="43"/>
      <c r="W20" s="43"/>
      <c r="X20" s="43"/>
    </row>
    <row r="21" spans="1:24" s="55" customFormat="1" ht="12.75" customHeight="1">
      <c r="A21" s="94" t="s">
        <v>76</v>
      </c>
      <c r="B21" s="101" t="s">
        <v>66</v>
      </c>
      <c r="C21" s="102"/>
      <c r="D21" s="102"/>
      <c r="E21" s="103"/>
      <c r="F21" s="70" t="s">
        <v>30</v>
      </c>
      <c r="G21" s="58">
        <v>1.03</v>
      </c>
      <c r="H21" s="58">
        <v>124.56080000000001</v>
      </c>
      <c r="I21" s="59">
        <f t="shared" si="3"/>
        <v>128.297624</v>
      </c>
      <c r="J21" s="60"/>
      <c r="K21" s="60"/>
      <c r="L21" s="61">
        <v>1.03</v>
      </c>
      <c r="M21" s="93">
        <f t="shared" si="4"/>
        <v>128.297624</v>
      </c>
      <c r="N21" s="63">
        <f t="shared" si="0"/>
        <v>0</v>
      </c>
      <c r="O21" s="53">
        <f t="shared" si="1"/>
        <v>0</v>
      </c>
      <c r="P21" s="54"/>
      <c r="Q21" s="67"/>
      <c r="R21" s="43"/>
      <c r="S21" s="43"/>
      <c r="T21" s="43"/>
      <c r="U21" s="43"/>
      <c r="V21" s="43"/>
      <c r="W21" s="43"/>
      <c r="X21" s="43"/>
    </row>
    <row r="22" spans="1:24" s="55" customFormat="1" ht="12.75" customHeight="1">
      <c r="A22" s="94" t="s">
        <v>77</v>
      </c>
      <c r="B22" s="101" t="s">
        <v>67</v>
      </c>
      <c r="C22" s="102"/>
      <c r="D22" s="102"/>
      <c r="E22" s="103"/>
      <c r="F22" s="70" t="s">
        <v>29</v>
      </c>
      <c r="G22" s="58">
        <v>823</v>
      </c>
      <c r="H22" s="58">
        <v>22.1088</v>
      </c>
      <c r="I22" s="59">
        <f t="shared" si="3"/>
        <v>18195.5424</v>
      </c>
      <c r="J22" s="60"/>
      <c r="K22" s="60"/>
      <c r="L22" s="61">
        <v>823</v>
      </c>
      <c r="M22" s="93">
        <f t="shared" si="4"/>
        <v>18195.5424</v>
      </c>
      <c r="N22" s="63">
        <f t="shared" si="0"/>
        <v>0</v>
      </c>
      <c r="O22" s="53">
        <f t="shared" si="1"/>
        <v>0</v>
      </c>
      <c r="P22" s="54"/>
      <c r="Q22" s="67"/>
      <c r="R22" s="43"/>
      <c r="S22" s="43"/>
      <c r="T22" s="43"/>
      <c r="U22" s="43"/>
      <c r="V22" s="43"/>
      <c r="W22" s="43"/>
      <c r="X22" s="43"/>
    </row>
    <row r="23" spans="1:24" s="55" customFormat="1" ht="12.75" customHeight="1">
      <c r="A23" s="94" t="s">
        <v>78</v>
      </c>
      <c r="B23" s="101" t="s">
        <v>68</v>
      </c>
      <c r="C23" s="102"/>
      <c r="D23" s="102"/>
      <c r="E23" s="103"/>
      <c r="F23" s="70" t="s">
        <v>29</v>
      </c>
      <c r="G23" s="58">
        <v>1550</v>
      </c>
      <c r="H23" s="58">
        <v>1.6520000000000004</v>
      </c>
      <c r="I23" s="59">
        <f t="shared" si="3"/>
        <v>2560.6000000000004</v>
      </c>
      <c r="J23" s="60"/>
      <c r="K23" s="60"/>
      <c r="L23" s="61">
        <v>1550</v>
      </c>
      <c r="M23" s="93">
        <f t="shared" si="4"/>
        <v>2560.6000000000004</v>
      </c>
      <c r="N23" s="63">
        <f t="shared" si="0"/>
        <v>0</v>
      </c>
      <c r="O23" s="53">
        <f t="shared" si="1"/>
        <v>0</v>
      </c>
      <c r="P23" s="54"/>
      <c r="Q23" s="67"/>
      <c r="R23" s="43"/>
      <c r="S23" s="43"/>
      <c r="T23" s="43"/>
      <c r="U23" s="43"/>
      <c r="V23" s="43"/>
      <c r="W23" s="43"/>
      <c r="X23" s="43"/>
    </row>
    <row r="24" spans="1:24" s="55" customFormat="1" ht="12.75" customHeight="1">
      <c r="A24" s="91" t="s">
        <v>40</v>
      </c>
      <c r="B24" s="116" t="s">
        <v>80</v>
      </c>
      <c r="C24" s="117"/>
      <c r="D24" s="117"/>
      <c r="E24" s="118"/>
      <c r="F24" s="64"/>
      <c r="G24" s="65"/>
      <c r="H24" s="65"/>
      <c r="I24" s="65">
        <f t="shared" si="3"/>
        <v>0</v>
      </c>
      <c r="J24" s="65"/>
      <c r="K24" s="65"/>
      <c r="L24" s="65"/>
      <c r="M24" s="92">
        <f t="shared" si="2"/>
        <v>0</v>
      </c>
      <c r="N24" s="63">
        <f t="shared" si="0"/>
        <v>0</v>
      </c>
      <c r="O24" s="53">
        <f t="shared" si="1"/>
        <v>0</v>
      </c>
      <c r="P24" s="54"/>
      <c r="Q24" s="67"/>
      <c r="R24" s="43"/>
      <c r="S24" s="43"/>
      <c r="T24" s="43"/>
      <c r="U24" s="43"/>
      <c r="V24" s="43"/>
      <c r="W24" s="43"/>
      <c r="X24" s="43"/>
    </row>
    <row r="25" spans="1:24" s="55" customFormat="1" ht="39.75" customHeight="1">
      <c r="A25" s="56" t="s">
        <v>82</v>
      </c>
      <c r="B25" s="101" t="s">
        <v>81</v>
      </c>
      <c r="C25" s="102"/>
      <c r="D25" s="102"/>
      <c r="E25" s="103"/>
      <c r="F25" s="70" t="s">
        <v>23</v>
      </c>
      <c r="G25" s="58">
        <v>4</v>
      </c>
      <c r="H25" s="58">
        <v>465.24</v>
      </c>
      <c r="I25" s="59">
        <f t="shared" si="3"/>
        <v>1860.96</v>
      </c>
      <c r="J25" s="60"/>
      <c r="K25" s="60"/>
      <c r="L25" s="66">
        <v>4</v>
      </c>
      <c r="M25" s="93">
        <f t="shared" si="2"/>
        <v>1860.96</v>
      </c>
      <c r="N25" s="63">
        <f t="shared" si="0"/>
        <v>0</v>
      </c>
      <c r="O25" s="53">
        <f t="shared" si="1"/>
        <v>0</v>
      </c>
      <c r="P25" s="54"/>
      <c r="Q25" s="67"/>
      <c r="R25" s="43"/>
      <c r="S25" s="43"/>
      <c r="T25" s="43"/>
      <c r="U25" s="43"/>
      <c r="V25" s="43"/>
      <c r="W25" s="43"/>
      <c r="X25" s="43"/>
    </row>
    <row r="26" spans="1:24" s="55" customFormat="1" ht="27.75" customHeight="1">
      <c r="A26" s="56" t="s">
        <v>85</v>
      </c>
      <c r="B26" s="101" t="s">
        <v>83</v>
      </c>
      <c r="C26" s="102"/>
      <c r="D26" s="102"/>
      <c r="E26" s="103"/>
      <c r="F26" s="57" t="s">
        <v>87</v>
      </c>
      <c r="G26" s="58">
        <v>1</v>
      </c>
      <c r="H26" s="58">
        <v>419.26</v>
      </c>
      <c r="I26" s="59">
        <f t="shared" si="3"/>
        <v>419.26</v>
      </c>
      <c r="J26" s="60"/>
      <c r="K26" s="60"/>
      <c r="L26" s="61"/>
      <c r="M26" s="93">
        <f t="shared" si="2"/>
        <v>0</v>
      </c>
      <c r="N26" s="63">
        <f t="shared" si="0"/>
        <v>1</v>
      </c>
      <c r="O26" s="53">
        <f t="shared" si="1"/>
        <v>419.26</v>
      </c>
      <c r="P26" s="54"/>
      <c r="Q26" s="67"/>
      <c r="R26" s="43"/>
      <c r="S26" s="43"/>
      <c r="T26" s="43"/>
      <c r="U26" s="43"/>
      <c r="V26" s="43"/>
      <c r="W26" s="43"/>
      <c r="X26" s="43"/>
    </row>
    <row r="27" spans="1:24" s="55" customFormat="1" ht="12.75" customHeight="1">
      <c r="A27" s="94" t="s">
        <v>86</v>
      </c>
      <c r="B27" s="101" t="s">
        <v>84</v>
      </c>
      <c r="C27" s="102"/>
      <c r="D27" s="102"/>
      <c r="E27" s="103"/>
      <c r="F27" s="70" t="s">
        <v>23</v>
      </c>
      <c r="G27" s="58">
        <v>2</v>
      </c>
      <c r="H27" s="58">
        <v>107.64</v>
      </c>
      <c r="I27" s="59">
        <f t="shared" si="3"/>
        <v>215.28</v>
      </c>
      <c r="J27" s="60"/>
      <c r="K27" s="60"/>
      <c r="L27" s="61"/>
      <c r="M27" s="93">
        <f t="shared" si="2"/>
        <v>0</v>
      </c>
      <c r="N27" s="63">
        <f t="shared" si="0"/>
        <v>2</v>
      </c>
      <c r="O27" s="53">
        <f t="shared" si="1"/>
        <v>215.28</v>
      </c>
      <c r="P27" s="54"/>
      <c r="Q27" s="67"/>
      <c r="R27" s="43"/>
      <c r="S27" s="43"/>
      <c r="T27" s="43"/>
      <c r="U27" s="43"/>
      <c r="V27" s="43"/>
      <c r="W27" s="43"/>
      <c r="X27" s="43"/>
    </row>
    <row r="28" spans="1:24" s="55" customFormat="1" ht="12.75" customHeight="1">
      <c r="A28" s="91" t="s">
        <v>41</v>
      </c>
      <c r="B28" s="116" t="s">
        <v>88</v>
      </c>
      <c r="C28" s="117"/>
      <c r="D28" s="117"/>
      <c r="E28" s="118"/>
      <c r="F28" s="64"/>
      <c r="G28" s="65"/>
      <c r="H28" s="65"/>
      <c r="I28" s="65">
        <f t="shared" si="3"/>
        <v>0</v>
      </c>
      <c r="J28" s="65"/>
      <c r="K28" s="65"/>
      <c r="L28" s="65"/>
      <c r="M28" s="92">
        <f t="shared" si="2"/>
        <v>0</v>
      </c>
      <c r="N28" s="63">
        <f t="shared" si="0"/>
        <v>0</v>
      </c>
      <c r="O28" s="53">
        <f t="shared" si="1"/>
        <v>0</v>
      </c>
      <c r="P28" s="54"/>
      <c r="Q28" s="67"/>
      <c r="R28" s="43"/>
      <c r="S28" s="43"/>
      <c r="T28" s="43"/>
      <c r="U28" s="43"/>
      <c r="V28" s="43"/>
      <c r="W28" s="43"/>
      <c r="X28" s="43"/>
    </row>
    <row r="29" spans="1:24" s="55" customFormat="1" ht="27.75" customHeight="1">
      <c r="A29" s="56" t="s">
        <v>91</v>
      </c>
      <c r="B29" s="101" t="s">
        <v>89</v>
      </c>
      <c r="C29" s="102" t="s">
        <v>89</v>
      </c>
      <c r="D29" s="102" t="s">
        <v>89</v>
      </c>
      <c r="E29" s="103" t="s">
        <v>89</v>
      </c>
      <c r="F29" s="57" t="s">
        <v>87</v>
      </c>
      <c r="G29" s="58">
        <v>235</v>
      </c>
      <c r="H29" s="58" t="s">
        <v>92</v>
      </c>
      <c r="I29" s="59">
        <f t="shared" si="3"/>
        <v>8502.3</v>
      </c>
      <c r="J29" s="60"/>
      <c r="K29" s="60"/>
      <c r="L29" s="61">
        <v>235</v>
      </c>
      <c r="M29" s="93">
        <f t="shared" si="2"/>
        <v>8502.3</v>
      </c>
      <c r="N29" s="63">
        <f t="shared" si="0"/>
        <v>0</v>
      </c>
      <c r="O29" s="53">
        <f t="shared" si="1"/>
        <v>0</v>
      </c>
      <c r="P29" s="54"/>
      <c r="Q29" s="67"/>
      <c r="R29" s="43"/>
      <c r="S29" s="43"/>
      <c r="T29" s="43"/>
      <c r="U29" s="43"/>
      <c r="V29" s="43"/>
      <c r="W29" s="43"/>
      <c r="X29" s="43"/>
    </row>
    <row r="30" spans="1:24" s="55" customFormat="1" ht="39.75" customHeight="1">
      <c r="A30" s="56" t="s">
        <v>42</v>
      </c>
      <c r="B30" s="101" t="s">
        <v>90</v>
      </c>
      <c r="C30" s="102" t="s">
        <v>90</v>
      </c>
      <c r="D30" s="102" t="s">
        <v>90</v>
      </c>
      <c r="E30" s="103" t="s">
        <v>90</v>
      </c>
      <c r="F30" s="57" t="s">
        <v>87</v>
      </c>
      <c r="G30" s="58">
        <v>97</v>
      </c>
      <c r="H30" s="58">
        <v>32.446400000000004</v>
      </c>
      <c r="I30" s="59">
        <f t="shared" si="3"/>
        <v>3147.3008000000004</v>
      </c>
      <c r="J30" s="60"/>
      <c r="K30" s="60"/>
      <c r="L30" s="61">
        <v>97</v>
      </c>
      <c r="M30" s="93">
        <f t="shared" si="2"/>
        <v>3147.3008000000004</v>
      </c>
      <c r="N30" s="63">
        <f t="shared" si="0"/>
        <v>0</v>
      </c>
      <c r="O30" s="53">
        <f t="shared" si="1"/>
        <v>0</v>
      </c>
      <c r="P30" s="54"/>
      <c r="Q30" s="67"/>
      <c r="R30" s="43"/>
      <c r="S30" s="43"/>
      <c r="T30" s="43"/>
      <c r="U30" s="43"/>
      <c r="V30" s="43"/>
      <c r="W30" s="43"/>
      <c r="X30" s="43"/>
    </row>
    <row r="31" spans="1:24" s="55" customFormat="1" ht="12.75" customHeight="1">
      <c r="A31" s="91" t="s">
        <v>94</v>
      </c>
      <c r="B31" s="116" t="s">
        <v>93</v>
      </c>
      <c r="C31" s="117"/>
      <c r="D31" s="117"/>
      <c r="E31" s="118"/>
      <c r="F31" s="64"/>
      <c r="G31" s="65"/>
      <c r="H31" s="65"/>
      <c r="I31" s="65">
        <f aca="true" t="shared" si="5" ref="I31:I113">G31*H31</f>
        <v>0</v>
      </c>
      <c r="J31" s="65"/>
      <c r="K31" s="65"/>
      <c r="L31" s="65"/>
      <c r="M31" s="92">
        <f aca="true" t="shared" si="6" ref="M31:M113">L31*H31</f>
        <v>0</v>
      </c>
      <c r="N31" s="63">
        <f t="shared" si="0"/>
        <v>0</v>
      </c>
      <c r="O31" s="53">
        <f t="shared" si="1"/>
        <v>0</v>
      </c>
      <c r="P31" s="54"/>
      <c r="Q31" s="67"/>
      <c r="R31" s="43"/>
      <c r="S31" s="43"/>
      <c r="T31" s="43"/>
      <c r="U31" s="43"/>
      <c r="V31" s="43"/>
      <c r="W31" s="43"/>
      <c r="X31" s="43"/>
    </row>
    <row r="32" spans="1:24" s="55" customFormat="1" ht="27.75" customHeight="1">
      <c r="A32" s="56" t="s">
        <v>43</v>
      </c>
      <c r="B32" s="101" t="s">
        <v>95</v>
      </c>
      <c r="C32" s="102" t="s">
        <v>95</v>
      </c>
      <c r="D32" s="102" t="s">
        <v>95</v>
      </c>
      <c r="E32" s="103" t="s">
        <v>95</v>
      </c>
      <c r="F32" s="57" t="s">
        <v>20</v>
      </c>
      <c r="G32" s="58">
        <v>28</v>
      </c>
      <c r="H32" s="58">
        <v>22.96</v>
      </c>
      <c r="I32" s="59">
        <f t="shared" si="5"/>
        <v>642.88</v>
      </c>
      <c r="J32" s="60"/>
      <c r="K32" s="60"/>
      <c r="L32" s="61">
        <v>28</v>
      </c>
      <c r="M32" s="93">
        <f t="shared" si="2"/>
        <v>642.88</v>
      </c>
      <c r="N32" s="63">
        <f t="shared" si="0"/>
        <v>0</v>
      </c>
      <c r="O32" s="53">
        <f t="shared" si="1"/>
        <v>0</v>
      </c>
      <c r="P32" s="54"/>
      <c r="Q32" s="67"/>
      <c r="R32" s="43"/>
      <c r="S32" s="43"/>
      <c r="T32" s="43"/>
      <c r="U32" s="43"/>
      <c r="V32" s="43"/>
      <c r="W32" s="43"/>
      <c r="X32" s="43"/>
    </row>
    <row r="33" spans="1:24" s="55" customFormat="1" ht="12.75" customHeight="1">
      <c r="A33" s="94" t="s">
        <v>44</v>
      </c>
      <c r="B33" s="101" t="s">
        <v>96</v>
      </c>
      <c r="C33" s="102" t="s">
        <v>96</v>
      </c>
      <c r="D33" s="102" t="s">
        <v>96</v>
      </c>
      <c r="E33" s="103" t="s">
        <v>96</v>
      </c>
      <c r="F33" s="70" t="s">
        <v>20</v>
      </c>
      <c r="G33" s="58">
        <v>60</v>
      </c>
      <c r="H33" s="58">
        <v>27.160000000000004</v>
      </c>
      <c r="I33" s="59">
        <f>G33*H33</f>
        <v>1629.6000000000001</v>
      </c>
      <c r="J33" s="60"/>
      <c r="K33" s="60"/>
      <c r="L33" s="61">
        <v>60</v>
      </c>
      <c r="M33" s="93">
        <f t="shared" si="2"/>
        <v>1629.6000000000001</v>
      </c>
      <c r="N33" s="63">
        <f t="shared" si="0"/>
        <v>0</v>
      </c>
      <c r="O33" s="53">
        <f t="shared" si="1"/>
        <v>0</v>
      </c>
      <c r="P33" s="54"/>
      <c r="Q33" s="67"/>
      <c r="R33" s="43"/>
      <c r="S33" s="43"/>
      <c r="T33" s="43"/>
      <c r="U33" s="43"/>
      <c r="V33" s="43"/>
      <c r="W33" s="43"/>
      <c r="X33" s="43"/>
    </row>
    <row r="34" spans="1:24" s="55" customFormat="1" ht="27.75" customHeight="1">
      <c r="A34" s="56" t="s">
        <v>99</v>
      </c>
      <c r="B34" s="101" t="s">
        <v>97</v>
      </c>
      <c r="C34" s="102" t="s">
        <v>97</v>
      </c>
      <c r="D34" s="102" t="s">
        <v>97</v>
      </c>
      <c r="E34" s="103" t="s">
        <v>97</v>
      </c>
      <c r="F34" s="57" t="s">
        <v>29</v>
      </c>
      <c r="G34" s="58">
        <v>40</v>
      </c>
      <c r="H34" s="58">
        <v>39.625600000000006</v>
      </c>
      <c r="I34" s="59">
        <f>G34*H34</f>
        <v>1585.0240000000003</v>
      </c>
      <c r="J34" s="60"/>
      <c r="K34" s="60"/>
      <c r="L34" s="61">
        <v>40</v>
      </c>
      <c r="M34" s="93">
        <f t="shared" si="2"/>
        <v>1585.0240000000003</v>
      </c>
      <c r="N34" s="63">
        <f t="shared" si="0"/>
        <v>0</v>
      </c>
      <c r="O34" s="53">
        <f t="shared" si="1"/>
        <v>0</v>
      </c>
      <c r="P34" s="54"/>
      <c r="Q34" s="67"/>
      <c r="R34" s="43"/>
      <c r="S34" s="43"/>
      <c r="T34" s="43"/>
      <c r="U34" s="43"/>
      <c r="V34" s="43"/>
      <c r="W34" s="43"/>
      <c r="X34" s="43"/>
    </row>
    <row r="35" spans="1:24" s="55" customFormat="1" ht="27.75" customHeight="1" thickBot="1">
      <c r="A35" s="56" t="s">
        <v>100</v>
      </c>
      <c r="B35" s="101" t="s">
        <v>98</v>
      </c>
      <c r="C35" s="102" t="s">
        <v>98</v>
      </c>
      <c r="D35" s="102" t="s">
        <v>98</v>
      </c>
      <c r="E35" s="103" t="s">
        <v>98</v>
      </c>
      <c r="F35" s="57" t="s">
        <v>29</v>
      </c>
      <c r="G35" s="58">
        <v>764</v>
      </c>
      <c r="H35" s="58">
        <v>11.84</v>
      </c>
      <c r="I35" s="59">
        <f>G35*H35</f>
        <v>9045.76</v>
      </c>
      <c r="J35" s="60"/>
      <c r="K35" s="60"/>
      <c r="L35" s="66">
        <v>764</v>
      </c>
      <c r="M35" s="93">
        <f t="shared" si="2"/>
        <v>9045.76</v>
      </c>
      <c r="N35" s="63">
        <f t="shared" si="0"/>
        <v>0</v>
      </c>
      <c r="O35" s="53">
        <f t="shared" si="1"/>
        <v>0</v>
      </c>
      <c r="P35" s="54"/>
      <c r="Q35" s="67"/>
      <c r="R35" s="43"/>
      <c r="S35" s="43"/>
      <c r="T35" s="43"/>
      <c r="U35" s="43"/>
      <c r="V35" s="43"/>
      <c r="W35" s="43"/>
      <c r="X35" s="43"/>
    </row>
    <row r="36" spans="1:15" ht="19.5" customHeight="1" thickBot="1" thickTop="1">
      <c r="A36" s="95"/>
      <c r="B36" s="26"/>
      <c r="C36" s="26"/>
      <c r="D36" s="26"/>
      <c r="E36" s="26"/>
      <c r="F36" s="26"/>
      <c r="G36" s="26"/>
      <c r="H36" s="26"/>
      <c r="I36" s="36"/>
      <c r="J36" s="26" t="s">
        <v>48</v>
      </c>
      <c r="K36" s="28"/>
      <c r="L36" s="26"/>
      <c r="M36" s="96">
        <f>SUM(M9:M35)</f>
        <v>98796.79866400002</v>
      </c>
      <c r="N36" s="63"/>
      <c r="O36" s="53"/>
    </row>
    <row r="37" spans="1:15" ht="19.5" customHeight="1" thickTop="1">
      <c r="A37" s="97" t="s">
        <v>17</v>
      </c>
      <c r="B37" s="71"/>
      <c r="C37" s="17"/>
      <c r="D37" s="104" t="s">
        <v>49</v>
      </c>
      <c r="E37" s="105"/>
      <c r="F37" s="105"/>
      <c r="G37" s="105"/>
      <c r="H37" s="106"/>
      <c r="I37" s="37" t="s">
        <v>18</v>
      </c>
      <c r="J37" s="71"/>
      <c r="K37" s="71"/>
      <c r="L37" s="71"/>
      <c r="M37" s="17"/>
      <c r="N37" s="63"/>
      <c r="O37" s="53"/>
    </row>
    <row r="38" spans="1:15" ht="19.5" customHeight="1" thickBot="1">
      <c r="A38" s="98" t="s">
        <v>19</v>
      </c>
      <c r="B38" s="19"/>
      <c r="C38" s="18"/>
      <c r="D38" s="16"/>
      <c r="E38" s="16"/>
      <c r="F38" s="16"/>
      <c r="G38" s="16"/>
      <c r="H38" s="16"/>
      <c r="I38" s="38"/>
      <c r="J38" s="16"/>
      <c r="K38" s="16"/>
      <c r="L38" s="16"/>
      <c r="M38" s="18"/>
      <c r="N38" s="63"/>
      <c r="O38" s="53"/>
    </row>
    <row r="39" spans="5:15" ht="19.5" customHeight="1" thickBot="1" thickTop="1">
      <c r="E39" s="20" t="s">
        <v>0</v>
      </c>
      <c r="N39" s="63"/>
      <c r="O39" s="53"/>
    </row>
    <row r="40" spans="1:15" ht="15" customHeight="1" thickTop="1">
      <c r="A40" s="72"/>
      <c r="B40" s="21" t="s">
        <v>1</v>
      </c>
      <c r="C40" s="5"/>
      <c r="D40" s="107" t="s">
        <v>31</v>
      </c>
      <c r="E40" s="108"/>
      <c r="F40" s="108"/>
      <c r="G40" s="108"/>
      <c r="H40" s="108"/>
      <c r="I40" s="109"/>
      <c r="J40" s="8" t="s">
        <v>2</v>
      </c>
      <c r="K40" s="3"/>
      <c r="L40" s="3"/>
      <c r="M40" s="73"/>
      <c r="N40" s="63"/>
      <c r="O40" s="53"/>
    </row>
    <row r="41" spans="1:15" ht="17.25" customHeight="1" thickBot="1">
      <c r="A41" s="74"/>
      <c r="B41" s="75" t="s">
        <v>3</v>
      </c>
      <c r="C41" s="6"/>
      <c r="D41" s="110" t="s">
        <v>32</v>
      </c>
      <c r="E41" s="111"/>
      <c r="F41" s="111"/>
      <c r="G41" s="111"/>
      <c r="H41" s="111"/>
      <c r="I41" s="112"/>
      <c r="J41" s="48" t="s">
        <v>27</v>
      </c>
      <c r="K41" s="49"/>
      <c r="L41" s="52">
        <f>L3</f>
        <v>184156.143336</v>
      </c>
      <c r="M41" s="76" t="s">
        <v>211</v>
      </c>
      <c r="N41" s="63"/>
      <c r="O41" s="53"/>
    </row>
    <row r="42" spans="1:15" ht="15" customHeight="1" thickTop="1">
      <c r="A42" s="74"/>
      <c r="B42" s="77" t="s">
        <v>4</v>
      </c>
      <c r="C42" s="6"/>
      <c r="D42" s="110" t="s">
        <v>33</v>
      </c>
      <c r="E42" s="111"/>
      <c r="F42" s="111"/>
      <c r="G42" s="111"/>
      <c r="H42" s="111"/>
      <c r="I42" s="112"/>
      <c r="J42" s="24" t="s">
        <v>5</v>
      </c>
      <c r="K42" s="78"/>
      <c r="L42" s="78"/>
      <c r="M42" s="79"/>
      <c r="N42" s="63"/>
      <c r="O42" s="53"/>
    </row>
    <row r="43" spans="1:15" ht="15" customHeight="1" thickBot="1">
      <c r="A43" s="80"/>
      <c r="B43" s="22"/>
      <c r="C43" s="7"/>
      <c r="D43" s="113" t="s">
        <v>28</v>
      </c>
      <c r="E43" s="114"/>
      <c r="F43" s="114"/>
      <c r="G43" s="114"/>
      <c r="H43" s="114"/>
      <c r="I43" s="115"/>
      <c r="J43" s="25" t="s">
        <v>6</v>
      </c>
      <c r="K43" s="4"/>
      <c r="L43" s="23"/>
      <c r="M43" s="99">
        <f>M36</f>
        <v>98796.79866400002</v>
      </c>
      <c r="N43" s="63"/>
      <c r="O43" s="53"/>
    </row>
    <row r="44" spans="1:17" ht="15" customHeight="1" thickTop="1">
      <c r="A44" s="82"/>
      <c r="B44" s="83"/>
      <c r="C44" s="83"/>
      <c r="D44" s="83"/>
      <c r="E44" s="83"/>
      <c r="F44" s="9"/>
      <c r="G44" s="10"/>
      <c r="H44" s="10"/>
      <c r="I44" s="33"/>
      <c r="J44" s="10" t="s">
        <v>7</v>
      </c>
      <c r="K44" s="10"/>
      <c r="L44" s="10"/>
      <c r="M44" s="84"/>
      <c r="N44" s="63"/>
      <c r="O44" s="53"/>
      <c r="P44" s="2"/>
      <c r="Q44" s="32"/>
    </row>
    <row r="45" spans="1:17" ht="15" customHeight="1">
      <c r="A45" s="85" t="s">
        <v>8</v>
      </c>
      <c r="B45" s="83"/>
      <c r="C45" s="86" t="s">
        <v>9</v>
      </c>
      <c r="D45" s="83"/>
      <c r="E45" s="83"/>
      <c r="F45" s="11" t="s">
        <v>26</v>
      </c>
      <c r="G45" s="41" t="s">
        <v>10</v>
      </c>
      <c r="H45" s="83" t="s">
        <v>11</v>
      </c>
      <c r="I45" s="34" t="s">
        <v>12</v>
      </c>
      <c r="J45" s="87" t="s">
        <v>13</v>
      </c>
      <c r="K45" s="12" t="s">
        <v>12</v>
      </c>
      <c r="L45" s="87" t="s">
        <v>14</v>
      </c>
      <c r="M45" s="88" t="s">
        <v>12</v>
      </c>
      <c r="N45" s="63"/>
      <c r="O45" s="53"/>
      <c r="P45" s="2"/>
      <c r="Q45" s="32"/>
    </row>
    <row r="46" spans="1:17" ht="15" customHeight="1" thickBot="1">
      <c r="A46" s="89"/>
      <c r="B46" s="13"/>
      <c r="C46" s="13"/>
      <c r="D46" s="13"/>
      <c r="E46" s="13"/>
      <c r="F46" s="14"/>
      <c r="G46" s="15"/>
      <c r="H46" s="13" t="s">
        <v>15</v>
      </c>
      <c r="I46" s="35"/>
      <c r="J46" s="42" t="s">
        <v>16</v>
      </c>
      <c r="K46" s="15"/>
      <c r="L46" s="13"/>
      <c r="M46" s="90"/>
      <c r="N46" s="63"/>
      <c r="O46" s="53"/>
      <c r="P46" s="2"/>
      <c r="Q46" s="32"/>
    </row>
    <row r="47" spans="1:24" s="55" customFormat="1" ht="12.75" customHeight="1" thickTop="1">
      <c r="A47" s="91" t="s">
        <v>45</v>
      </c>
      <c r="B47" s="116" t="s">
        <v>101</v>
      </c>
      <c r="C47" s="117"/>
      <c r="D47" s="117"/>
      <c r="E47" s="118"/>
      <c r="F47" s="64"/>
      <c r="G47" s="65"/>
      <c r="H47" s="65"/>
      <c r="I47" s="65">
        <f t="shared" si="5"/>
        <v>0</v>
      </c>
      <c r="J47" s="65"/>
      <c r="K47" s="65"/>
      <c r="L47" s="65"/>
      <c r="M47" s="92">
        <f t="shared" si="6"/>
        <v>0</v>
      </c>
      <c r="N47" s="63">
        <f aca="true" t="shared" si="7" ref="N47:N53">G47-J47-L47</f>
        <v>0</v>
      </c>
      <c r="O47" s="53">
        <f aca="true" t="shared" si="8" ref="O47:O53">N47*H47</f>
        <v>0</v>
      </c>
      <c r="P47" s="54"/>
      <c r="Q47" s="67"/>
      <c r="R47" s="43"/>
      <c r="S47" s="43"/>
      <c r="T47" s="43"/>
      <c r="U47" s="43"/>
      <c r="V47" s="43"/>
      <c r="W47" s="43"/>
      <c r="X47" s="43"/>
    </row>
    <row r="48" spans="1:24" s="55" customFormat="1" ht="12.75" customHeight="1">
      <c r="A48" s="94" t="s">
        <v>102</v>
      </c>
      <c r="B48" s="101" t="s">
        <v>106</v>
      </c>
      <c r="C48" s="102" t="s">
        <v>106</v>
      </c>
      <c r="D48" s="102" t="s">
        <v>106</v>
      </c>
      <c r="E48" s="103" t="s">
        <v>106</v>
      </c>
      <c r="F48" s="70" t="s">
        <v>29</v>
      </c>
      <c r="G48" s="58">
        <v>49.52</v>
      </c>
      <c r="H48" s="58">
        <v>14.15</v>
      </c>
      <c r="I48" s="59">
        <f t="shared" si="5"/>
        <v>700.7080000000001</v>
      </c>
      <c r="J48" s="60"/>
      <c r="K48" s="60"/>
      <c r="L48" s="61">
        <v>49.52</v>
      </c>
      <c r="M48" s="93">
        <f t="shared" si="6"/>
        <v>700.7080000000001</v>
      </c>
      <c r="N48" s="63">
        <f t="shared" si="7"/>
        <v>0</v>
      </c>
      <c r="O48" s="53">
        <f t="shared" si="8"/>
        <v>0</v>
      </c>
      <c r="P48" s="54"/>
      <c r="Q48" s="67"/>
      <c r="R48" s="43"/>
      <c r="S48" s="43"/>
      <c r="T48" s="43"/>
      <c r="U48" s="43"/>
      <c r="V48" s="43"/>
      <c r="W48" s="43"/>
      <c r="X48" s="43"/>
    </row>
    <row r="49" spans="1:24" s="55" customFormat="1" ht="12.75" customHeight="1">
      <c r="A49" s="94" t="s">
        <v>103</v>
      </c>
      <c r="B49" s="101" t="s">
        <v>107</v>
      </c>
      <c r="C49" s="102" t="s">
        <v>107</v>
      </c>
      <c r="D49" s="102" t="s">
        <v>107</v>
      </c>
      <c r="E49" s="103" t="s">
        <v>107</v>
      </c>
      <c r="F49" s="70" t="s">
        <v>29</v>
      </c>
      <c r="G49" s="58">
        <v>7.24</v>
      </c>
      <c r="H49" s="58">
        <v>19.45</v>
      </c>
      <c r="I49" s="59">
        <f>G49*H49</f>
        <v>140.818</v>
      </c>
      <c r="J49" s="60"/>
      <c r="K49" s="60"/>
      <c r="L49" s="61"/>
      <c r="M49" s="93">
        <f t="shared" si="6"/>
        <v>0</v>
      </c>
      <c r="N49" s="63">
        <f t="shared" si="7"/>
        <v>7.24</v>
      </c>
      <c r="O49" s="53">
        <f t="shared" si="8"/>
        <v>140.818</v>
      </c>
      <c r="P49" s="54"/>
      <c r="Q49" s="67"/>
      <c r="R49" s="43"/>
      <c r="S49" s="43"/>
      <c r="T49" s="43"/>
      <c r="U49" s="43"/>
      <c r="V49" s="43"/>
      <c r="W49" s="43"/>
      <c r="X49" s="43"/>
    </row>
    <row r="50" spans="1:24" s="55" customFormat="1" ht="39.75" customHeight="1">
      <c r="A50" s="56" t="s">
        <v>104</v>
      </c>
      <c r="B50" s="101" t="s">
        <v>108</v>
      </c>
      <c r="C50" s="102" t="s">
        <v>108</v>
      </c>
      <c r="D50" s="102" t="s">
        <v>108</v>
      </c>
      <c r="E50" s="103" t="s">
        <v>108</v>
      </c>
      <c r="F50" s="57" t="s">
        <v>110</v>
      </c>
      <c r="G50" s="58">
        <v>2263.6346493902415</v>
      </c>
      <c r="H50" s="58">
        <v>13.12</v>
      </c>
      <c r="I50" s="59">
        <f>G50*H50</f>
        <v>29698.886599999965</v>
      </c>
      <c r="J50" s="60"/>
      <c r="K50" s="60"/>
      <c r="L50" s="61">
        <v>2263.6346493902415</v>
      </c>
      <c r="M50" s="93">
        <f t="shared" si="6"/>
        <v>29698.886599999965</v>
      </c>
      <c r="N50" s="63">
        <f t="shared" si="7"/>
        <v>0</v>
      </c>
      <c r="O50" s="53">
        <f t="shared" si="8"/>
        <v>0</v>
      </c>
      <c r="P50" s="54"/>
      <c r="Q50" s="67"/>
      <c r="R50" s="43"/>
      <c r="S50" s="43"/>
      <c r="T50" s="43"/>
      <c r="U50" s="43"/>
      <c r="V50" s="43"/>
      <c r="W50" s="43"/>
      <c r="X50" s="43"/>
    </row>
    <row r="51" spans="1:24" s="55" customFormat="1" ht="39.75" customHeight="1">
      <c r="A51" s="56" t="s">
        <v>105</v>
      </c>
      <c r="B51" s="101" t="s">
        <v>109</v>
      </c>
      <c r="C51" s="102" t="s">
        <v>109</v>
      </c>
      <c r="D51" s="102" t="s">
        <v>109</v>
      </c>
      <c r="E51" s="103" t="s">
        <v>109</v>
      </c>
      <c r="F51" s="57" t="s">
        <v>29</v>
      </c>
      <c r="G51" s="58">
        <v>400</v>
      </c>
      <c r="H51" s="58">
        <v>25</v>
      </c>
      <c r="I51" s="59">
        <f>G51*H51</f>
        <v>10000</v>
      </c>
      <c r="J51" s="60"/>
      <c r="K51" s="60"/>
      <c r="L51" s="61">
        <v>400</v>
      </c>
      <c r="M51" s="93">
        <f t="shared" si="6"/>
        <v>10000</v>
      </c>
      <c r="N51" s="63">
        <f t="shared" si="7"/>
        <v>0</v>
      </c>
      <c r="O51" s="53">
        <f t="shared" si="8"/>
        <v>0</v>
      </c>
      <c r="P51" s="54"/>
      <c r="Q51" s="67"/>
      <c r="R51" s="43"/>
      <c r="S51" s="43"/>
      <c r="T51" s="43"/>
      <c r="U51" s="43"/>
      <c r="V51" s="43"/>
      <c r="W51" s="43"/>
      <c r="X51" s="43"/>
    </row>
    <row r="52" spans="1:24" s="55" customFormat="1" ht="12.75" customHeight="1">
      <c r="A52" s="91" t="s">
        <v>46</v>
      </c>
      <c r="B52" s="116" t="s">
        <v>124</v>
      </c>
      <c r="C52" s="117"/>
      <c r="D52" s="117"/>
      <c r="E52" s="118"/>
      <c r="F52" s="64"/>
      <c r="G52" s="65"/>
      <c r="H52" s="65"/>
      <c r="I52" s="65">
        <f t="shared" si="5"/>
        <v>0</v>
      </c>
      <c r="J52" s="65"/>
      <c r="K52" s="65"/>
      <c r="L52" s="65"/>
      <c r="M52" s="92">
        <f t="shared" si="6"/>
        <v>0</v>
      </c>
      <c r="N52" s="63">
        <f t="shared" si="7"/>
        <v>0</v>
      </c>
      <c r="O52" s="53">
        <f t="shared" si="8"/>
        <v>0</v>
      </c>
      <c r="P52" s="54"/>
      <c r="Q52" s="67"/>
      <c r="R52" s="43"/>
      <c r="S52" s="43"/>
      <c r="T52" s="43"/>
      <c r="U52" s="43"/>
      <c r="V52" s="43"/>
      <c r="W52" s="43"/>
      <c r="X52" s="43"/>
    </row>
    <row r="53" spans="1:24" s="55" customFormat="1" ht="12.75" customHeight="1">
      <c r="A53" s="94" t="s">
        <v>47</v>
      </c>
      <c r="B53" s="101" t="s">
        <v>117</v>
      </c>
      <c r="C53" s="102" t="s">
        <v>117</v>
      </c>
      <c r="D53" s="102" t="s">
        <v>117</v>
      </c>
      <c r="E53" s="103" t="s">
        <v>117</v>
      </c>
      <c r="F53" s="70" t="s">
        <v>29</v>
      </c>
      <c r="G53" s="58">
        <v>13.08</v>
      </c>
      <c r="H53" s="58">
        <v>281.85</v>
      </c>
      <c r="I53" s="59">
        <f t="shared" si="5"/>
        <v>3686.5980000000004</v>
      </c>
      <c r="J53" s="60"/>
      <c r="K53" s="60"/>
      <c r="L53" s="61">
        <v>13.08</v>
      </c>
      <c r="M53" s="93">
        <f t="shared" si="6"/>
        <v>3686.5980000000004</v>
      </c>
      <c r="N53" s="63">
        <f t="shared" si="7"/>
        <v>0</v>
      </c>
      <c r="O53" s="53">
        <f t="shared" si="8"/>
        <v>0</v>
      </c>
      <c r="P53" s="54"/>
      <c r="Q53" s="67"/>
      <c r="R53" s="43"/>
      <c r="S53" s="43"/>
      <c r="T53" s="43"/>
      <c r="U53" s="43"/>
      <c r="V53" s="43"/>
      <c r="W53" s="43"/>
      <c r="X53" s="43"/>
    </row>
    <row r="54" spans="1:24" s="55" customFormat="1" ht="12.75" customHeight="1">
      <c r="A54" s="94" t="s">
        <v>111</v>
      </c>
      <c r="B54" s="101" t="s">
        <v>118</v>
      </c>
      <c r="C54" s="102" t="s">
        <v>118</v>
      </c>
      <c r="D54" s="102" t="s">
        <v>118</v>
      </c>
      <c r="E54" s="103" t="s">
        <v>118</v>
      </c>
      <c r="F54" s="70" t="s">
        <v>29</v>
      </c>
      <c r="G54" s="58">
        <v>14</v>
      </c>
      <c r="H54" s="58">
        <v>60.11</v>
      </c>
      <c r="I54" s="59">
        <f aca="true" t="shared" si="9" ref="I54:I59">G54*H54</f>
        <v>841.54</v>
      </c>
      <c r="J54" s="60"/>
      <c r="K54" s="60"/>
      <c r="L54" s="61">
        <v>14</v>
      </c>
      <c r="M54" s="93">
        <f t="shared" si="6"/>
        <v>841.54</v>
      </c>
      <c r="N54" s="63">
        <f aca="true" t="shared" si="10" ref="N54:N59">G54-J54-L54</f>
        <v>0</v>
      </c>
      <c r="O54" s="53">
        <f aca="true" t="shared" si="11" ref="O54:O59">N54*H54</f>
        <v>0</v>
      </c>
      <c r="P54" s="54"/>
      <c r="Q54" s="67"/>
      <c r="R54" s="43"/>
      <c r="S54" s="43"/>
      <c r="T54" s="43"/>
      <c r="U54" s="43"/>
      <c r="V54" s="43"/>
      <c r="W54" s="43"/>
      <c r="X54" s="43"/>
    </row>
    <row r="55" spans="1:24" s="55" customFormat="1" ht="27.75" customHeight="1">
      <c r="A55" s="56" t="s">
        <v>112</v>
      </c>
      <c r="B55" s="101" t="s">
        <v>119</v>
      </c>
      <c r="C55" s="102" t="s">
        <v>119</v>
      </c>
      <c r="D55" s="102" t="s">
        <v>119</v>
      </c>
      <c r="E55" s="103" t="s">
        <v>119</v>
      </c>
      <c r="F55" s="57" t="s">
        <v>29</v>
      </c>
      <c r="G55" s="58">
        <v>14</v>
      </c>
      <c r="H55" s="58">
        <v>254.48080000000002</v>
      </c>
      <c r="I55" s="59">
        <f t="shared" si="9"/>
        <v>3562.7312</v>
      </c>
      <c r="J55" s="60"/>
      <c r="K55" s="60"/>
      <c r="L55" s="66">
        <v>14</v>
      </c>
      <c r="M55" s="93">
        <f t="shared" si="6"/>
        <v>3562.7312</v>
      </c>
      <c r="N55" s="63">
        <f t="shared" si="10"/>
        <v>0</v>
      </c>
      <c r="O55" s="53">
        <f t="shared" si="11"/>
        <v>0</v>
      </c>
      <c r="P55" s="54"/>
      <c r="Q55" s="67"/>
      <c r="R55" s="43"/>
      <c r="S55" s="43"/>
      <c r="T55" s="43"/>
      <c r="U55" s="43"/>
      <c r="V55" s="43"/>
      <c r="W55" s="43"/>
      <c r="X55" s="43"/>
    </row>
    <row r="56" spans="1:24" s="55" customFormat="1" ht="27.75" customHeight="1">
      <c r="A56" s="56" t="s">
        <v>113</v>
      </c>
      <c r="B56" s="101" t="s">
        <v>120</v>
      </c>
      <c r="C56" s="102" t="s">
        <v>120</v>
      </c>
      <c r="D56" s="102" t="s">
        <v>120</v>
      </c>
      <c r="E56" s="103" t="s">
        <v>120</v>
      </c>
      <c r="F56" s="57" t="s">
        <v>29</v>
      </c>
      <c r="G56" s="58">
        <v>10.14</v>
      </c>
      <c r="H56" s="58">
        <v>111.2552</v>
      </c>
      <c r="I56" s="59">
        <f t="shared" si="9"/>
        <v>1128.1277280000002</v>
      </c>
      <c r="J56" s="60"/>
      <c r="K56" s="60"/>
      <c r="L56" s="66">
        <v>10.14</v>
      </c>
      <c r="M56" s="93">
        <f t="shared" si="6"/>
        <v>1128.1277280000002</v>
      </c>
      <c r="N56" s="63">
        <f t="shared" si="10"/>
        <v>0</v>
      </c>
      <c r="O56" s="53">
        <f t="shared" si="11"/>
        <v>0</v>
      </c>
      <c r="P56" s="54"/>
      <c r="Q56" s="67"/>
      <c r="R56" s="43"/>
      <c r="S56" s="43"/>
      <c r="T56" s="43"/>
      <c r="U56" s="43"/>
      <c r="V56" s="43"/>
      <c r="W56" s="43"/>
      <c r="X56" s="43"/>
    </row>
    <row r="57" spans="1:24" s="55" customFormat="1" ht="12.75" customHeight="1">
      <c r="A57" s="94" t="s">
        <v>114</v>
      </c>
      <c r="B57" s="101" t="s">
        <v>121</v>
      </c>
      <c r="C57" s="102" t="s">
        <v>121</v>
      </c>
      <c r="D57" s="102" t="s">
        <v>121</v>
      </c>
      <c r="E57" s="103" t="s">
        <v>121</v>
      </c>
      <c r="F57" s="70" t="s">
        <v>20</v>
      </c>
      <c r="G57" s="58">
        <v>94</v>
      </c>
      <c r="H57" s="58">
        <v>59.4048</v>
      </c>
      <c r="I57" s="59">
        <f t="shared" si="9"/>
        <v>5584.0512</v>
      </c>
      <c r="J57" s="60"/>
      <c r="K57" s="60"/>
      <c r="L57" s="61">
        <v>94</v>
      </c>
      <c r="M57" s="93">
        <f t="shared" si="6"/>
        <v>5584.0512</v>
      </c>
      <c r="N57" s="63">
        <f t="shared" si="10"/>
        <v>0</v>
      </c>
      <c r="O57" s="53">
        <f t="shared" si="11"/>
        <v>0</v>
      </c>
      <c r="P57" s="54"/>
      <c r="Q57" s="67"/>
      <c r="R57" s="43"/>
      <c r="S57" s="43"/>
      <c r="T57" s="43"/>
      <c r="U57" s="43"/>
      <c r="V57" s="43"/>
      <c r="W57" s="43"/>
      <c r="X57" s="43"/>
    </row>
    <row r="58" spans="1:24" s="55" customFormat="1" ht="12.75" customHeight="1">
      <c r="A58" s="94" t="s">
        <v>115</v>
      </c>
      <c r="B58" s="101" t="s">
        <v>122</v>
      </c>
      <c r="C58" s="102" t="s">
        <v>122</v>
      </c>
      <c r="D58" s="102" t="s">
        <v>122</v>
      </c>
      <c r="E58" s="103" t="s">
        <v>122</v>
      </c>
      <c r="F58" s="70" t="s">
        <v>20</v>
      </c>
      <c r="G58" s="58">
        <v>150</v>
      </c>
      <c r="H58" s="58">
        <v>29.66</v>
      </c>
      <c r="I58" s="59">
        <f t="shared" si="9"/>
        <v>4449</v>
      </c>
      <c r="J58" s="60"/>
      <c r="K58" s="60"/>
      <c r="L58" s="61"/>
      <c r="M58" s="93">
        <f t="shared" si="6"/>
        <v>0</v>
      </c>
      <c r="N58" s="63">
        <f t="shared" si="10"/>
        <v>150</v>
      </c>
      <c r="O58" s="53">
        <f t="shared" si="11"/>
        <v>4449</v>
      </c>
      <c r="P58" s="54"/>
      <c r="Q58" s="67"/>
      <c r="R58" s="43"/>
      <c r="S58" s="43"/>
      <c r="T58" s="43"/>
      <c r="U58" s="43"/>
      <c r="V58" s="43"/>
      <c r="W58" s="43"/>
      <c r="X58" s="43"/>
    </row>
    <row r="59" spans="1:24" s="55" customFormat="1" ht="12.75" customHeight="1">
      <c r="A59" s="94" t="s">
        <v>116</v>
      </c>
      <c r="B59" s="101" t="s">
        <v>123</v>
      </c>
      <c r="C59" s="102" t="s">
        <v>123</v>
      </c>
      <c r="D59" s="102" t="s">
        <v>123</v>
      </c>
      <c r="E59" s="103" t="s">
        <v>123</v>
      </c>
      <c r="F59" s="70" t="s">
        <v>29</v>
      </c>
      <c r="G59" s="58">
        <v>130.4</v>
      </c>
      <c r="H59" s="58">
        <v>149.20080000000002</v>
      </c>
      <c r="I59" s="59">
        <f t="shared" si="9"/>
        <v>19455.784320000002</v>
      </c>
      <c r="J59" s="60"/>
      <c r="K59" s="60"/>
      <c r="L59" s="61"/>
      <c r="M59" s="93">
        <f t="shared" si="6"/>
        <v>0</v>
      </c>
      <c r="N59" s="63">
        <f t="shared" si="10"/>
        <v>130.4</v>
      </c>
      <c r="O59" s="53">
        <f t="shared" si="11"/>
        <v>19455.784320000002</v>
      </c>
      <c r="P59" s="54"/>
      <c r="Q59" s="67"/>
      <c r="R59" s="43"/>
      <c r="S59" s="43"/>
      <c r="T59" s="43"/>
      <c r="U59" s="43"/>
      <c r="V59" s="43"/>
      <c r="W59" s="43"/>
      <c r="X59" s="43"/>
    </row>
    <row r="60" spans="1:24" s="55" customFormat="1" ht="12.75" customHeight="1">
      <c r="A60" s="91" t="s">
        <v>126</v>
      </c>
      <c r="B60" s="116" t="s">
        <v>125</v>
      </c>
      <c r="C60" s="117"/>
      <c r="D60" s="117"/>
      <c r="E60" s="118"/>
      <c r="F60" s="64"/>
      <c r="G60" s="65"/>
      <c r="H60" s="65"/>
      <c r="I60" s="65">
        <f t="shared" si="5"/>
        <v>0</v>
      </c>
      <c r="J60" s="65"/>
      <c r="K60" s="65"/>
      <c r="L60" s="65"/>
      <c r="M60" s="92">
        <f t="shared" si="6"/>
        <v>0</v>
      </c>
      <c r="N60" s="63">
        <f aca="true" t="shared" si="12" ref="N60:N67">G60-J60-L60</f>
        <v>0</v>
      </c>
      <c r="O60" s="53">
        <f aca="true" t="shared" si="13" ref="O60:O67">N60*H60</f>
        <v>0</v>
      </c>
      <c r="P60" s="54"/>
      <c r="Q60" s="67"/>
      <c r="R60" s="43"/>
      <c r="S60" s="43"/>
      <c r="T60" s="43"/>
      <c r="U60" s="43"/>
      <c r="V60" s="43"/>
      <c r="W60" s="43"/>
      <c r="X60" s="43"/>
    </row>
    <row r="61" spans="1:24" s="55" customFormat="1" ht="27.75" customHeight="1">
      <c r="A61" s="56" t="s">
        <v>129</v>
      </c>
      <c r="B61" s="101" t="s">
        <v>127</v>
      </c>
      <c r="C61" s="102" t="s">
        <v>127</v>
      </c>
      <c r="D61" s="102" t="s">
        <v>127</v>
      </c>
      <c r="E61" s="103" t="s">
        <v>127</v>
      </c>
      <c r="F61" s="57" t="s">
        <v>29</v>
      </c>
      <c r="G61" s="58">
        <v>764</v>
      </c>
      <c r="H61" s="58">
        <v>28.67</v>
      </c>
      <c r="I61" s="59">
        <f t="shared" si="5"/>
        <v>21903.88</v>
      </c>
      <c r="J61" s="60"/>
      <c r="K61" s="60"/>
      <c r="L61" s="61"/>
      <c r="M61" s="93">
        <f t="shared" si="6"/>
        <v>0</v>
      </c>
      <c r="N61" s="63">
        <f t="shared" si="12"/>
        <v>764</v>
      </c>
      <c r="O61" s="53">
        <f t="shared" si="13"/>
        <v>21903.88</v>
      </c>
      <c r="P61" s="54"/>
      <c r="Q61" s="67"/>
      <c r="R61" s="43"/>
      <c r="S61" s="43"/>
      <c r="T61" s="43"/>
      <c r="U61" s="43"/>
      <c r="V61" s="43"/>
      <c r="W61" s="43"/>
      <c r="X61" s="43"/>
    </row>
    <row r="62" spans="1:24" s="55" customFormat="1" ht="27.75" customHeight="1">
      <c r="A62" s="56" t="s">
        <v>130</v>
      </c>
      <c r="B62" s="101" t="s">
        <v>128</v>
      </c>
      <c r="C62" s="102" t="s">
        <v>128</v>
      </c>
      <c r="D62" s="102" t="s">
        <v>128</v>
      </c>
      <c r="E62" s="103" t="s">
        <v>128</v>
      </c>
      <c r="F62" s="57" t="s">
        <v>29</v>
      </c>
      <c r="G62" s="58">
        <v>764</v>
      </c>
      <c r="H62" s="58">
        <v>43.27</v>
      </c>
      <c r="I62" s="59">
        <f t="shared" si="5"/>
        <v>33058.28</v>
      </c>
      <c r="J62" s="60"/>
      <c r="K62" s="60"/>
      <c r="L62" s="61"/>
      <c r="M62" s="93">
        <f t="shared" si="6"/>
        <v>0</v>
      </c>
      <c r="N62" s="63">
        <f t="shared" si="12"/>
        <v>764</v>
      </c>
      <c r="O62" s="53">
        <f t="shared" si="13"/>
        <v>33058.28</v>
      </c>
      <c r="P62" s="54"/>
      <c r="Q62" s="67"/>
      <c r="R62" s="43"/>
      <c r="S62" s="43"/>
      <c r="T62" s="43"/>
      <c r="U62" s="43"/>
      <c r="V62" s="43"/>
      <c r="W62" s="43"/>
      <c r="X62" s="43"/>
    </row>
    <row r="63" spans="1:24" s="55" customFormat="1" ht="27.75" customHeight="1">
      <c r="A63" s="100" t="s">
        <v>134</v>
      </c>
      <c r="B63" s="101" t="s">
        <v>131</v>
      </c>
      <c r="C63" s="102" t="s">
        <v>131</v>
      </c>
      <c r="D63" s="102" t="s">
        <v>131</v>
      </c>
      <c r="E63" s="103" t="s">
        <v>131</v>
      </c>
      <c r="F63" s="57" t="s">
        <v>29</v>
      </c>
      <c r="G63" s="58">
        <v>350</v>
      </c>
      <c r="H63" s="58">
        <v>11.79</v>
      </c>
      <c r="I63" s="59">
        <f t="shared" si="5"/>
        <v>4126.5</v>
      </c>
      <c r="J63" s="60"/>
      <c r="K63" s="60"/>
      <c r="L63" s="61">
        <v>350</v>
      </c>
      <c r="M63" s="93">
        <f t="shared" si="6"/>
        <v>4126.5</v>
      </c>
      <c r="N63" s="63">
        <f t="shared" si="12"/>
        <v>0</v>
      </c>
      <c r="O63" s="53">
        <f t="shared" si="13"/>
        <v>0</v>
      </c>
      <c r="P63" s="54"/>
      <c r="Q63" s="67"/>
      <c r="R63" s="43"/>
      <c r="S63" s="43"/>
      <c r="T63" s="43"/>
      <c r="U63" s="43"/>
      <c r="V63" s="43"/>
      <c r="W63" s="43"/>
      <c r="X63" s="43"/>
    </row>
    <row r="64" spans="1:24" s="55" customFormat="1" ht="27.75" customHeight="1">
      <c r="A64" s="100" t="s">
        <v>135</v>
      </c>
      <c r="B64" s="101" t="s">
        <v>132</v>
      </c>
      <c r="C64" s="102" t="s">
        <v>132</v>
      </c>
      <c r="D64" s="102" t="s">
        <v>132</v>
      </c>
      <c r="E64" s="103" t="s">
        <v>132</v>
      </c>
      <c r="F64" s="57" t="s">
        <v>29</v>
      </c>
      <c r="G64" s="58">
        <v>254.4</v>
      </c>
      <c r="H64" s="58">
        <v>14.48</v>
      </c>
      <c r="I64" s="59">
        <f t="shared" si="5"/>
        <v>3683.712</v>
      </c>
      <c r="J64" s="60"/>
      <c r="K64" s="60"/>
      <c r="L64" s="61">
        <v>254.4</v>
      </c>
      <c r="M64" s="93">
        <f t="shared" si="6"/>
        <v>3683.712</v>
      </c>
      <c r="N64" s="63">
        <f t="shared" si="12"/>
        <v>0</v>
      </c>
      <c r="O64" s="53">
        <f t="shared" si="13"/>
        <v>0</v>
      </c>
      <c r="P64" s="54"/>
      <c r="Q64" s="67"/>
      <c r="R64" s="43"/>
      <c r="S64" s="43"/>
      <c r="T64" s="43"/>
      <c r="U64" s="43"/>
      <c r="V64" s="43"/>
      <c r="W64" s="43"/>
      <c r="X64" s="43"/>
    </row>
    <row r="65" spans="1:24" s="55" customFormat="1" ht="27.75" customHeight="1">
      <c r="A65" s="100" t="s">
        <v>136</v>
      </c>
      <c r="B65" s="101" t="s">
        <v>133</v>
      </c>
      <c r="C65" s="102" t="s">
        <v>133</v>
      </c>
      <c r="D65" s="102" t="s">
        <v>133</v>
      </c>
      <c r="E65" s="103" t="s">
        <v>133</v>
      </c>
      <c r="F65" s="57" t="s">
        <v>29</v>
      </c>
      <c r="G65" s="58">
        <v>524.28</v>
      </c>
      <c r="H65" s="58" t="s">
        <v>137</v>
      </c>
      <c r="I65" s="59">
        <f t="shared" si="5"/>
        <v>5499.6972</v>
      </c>
      <c r="J65" s="60"/>
      <c r="K65" s="60"/>
      <c r="L65" s="66">
        <v>524.28</v>
      </c>
      <c r="M65" s="93">
        <f t="shared" si="6"/>
        <v>5499.6972</v>
      </c>
      <c r="N65" s="63">
        <f t="shared" si="12"/>
        <v>0</v>
      </c>
      <c r="O65" s="53">
        <f t="shared" si="13"/>
        <v>0</v>
      </c>
      <c r="P65" s="54"/>
      <c r="Q65" s="67"/>
      <c r="R65" s="43"/>
      <c r="S65" s="43"/>
      <c r="T65" s="43"/>
      <c r="U65" s="43"/>
      <c r="V65" s="43"/>
      <c r="W65" s="43"/>
      <c r="X65" s="43"/>
    </row>
    <row r="66" spans="1:24" s="55" customFormat="1" ht="27.75" customHeight="1">
      <c r="A66" s="56" t="s">
        <v>140</v>
      </c>
      <c r="B66" s="101" t="s">
        <v>138</v>
      </c>
      <c r="C66" s="102" t="s">
        <v>138</v>
      </c>
      <c r="D66" s="102" t="s">
        <v>138</v>
      </c>
      <c r="E66" s="103" t="s">
        <v>138</v>
      </c>
      <c r="F66" s="57" t="s">
        <v>29</v>
      </c>
      <c r="G66" s="58">
        <v>800</v>
      </c>
      <c r="H66" s="58">
        <v>30.77</v>
      </c>
      <c r="I66" s="59">
        <f t="shared" si="5"/>
        <v>24616</v>
      </c>
      <c r="J66" s="60"/>
      <c r="K66" s="60"/>
      <c r="L66" s="66">
        <v>800</v>
      </c>
      <c r="M66" s="93">
        <f t="shared" si="6"/>
        <v>24616</v>
      </c>
      <c r="N66" s="63">
        <f t="shared" si="12"/>
        <v>0</v>
      </c>
      <c r="O66" s="53">
        <f t="shared" si="13"/>
        <v>0</v>
      </c>
      <c r="P66" s="54"/>
      <c r="Q66" s="67"/>
      <c r="R66" s="43"/>
      <c r="S66" s="43"/>
      <c r="T66" s="43"/>
      <c r="U66" s="43"/>
      <c r="V66" s="43"/>
      <c r="W66" s="43"/>
      <c r="X66" s="43"/>
    </row>
    <row r="67" spans="1:24" s="55" customFormat="1" ht="27.75" customHeight="1" thickBot="1">
      <c r="A67" s="56" t="s">
        <v>141</v>
      </c>
      <c r="B67" s="101" t="s">
        <v>139</v>
      </c>
      <c r="C67" s="102" t="s">
        <v>139</v>
      </c>
      <c r="D67" s="102" t="s">
        <v>139</v>
      </c>
      <c r="E67" s="103" t="s">
        <v>139</v>
      </c>
      <c r="F67" s="57" t="s">
        <v>29</v>
      </c>
      <c r="G67" s="58">
        <v>252.23</v>
      </c>
      <c r="H67" s="58">
        <v>9.3744</v>
      </c>
      <c r="I67" s="59">
        <f t="shared" si="5"/>
        <v>2364.504912</v>
      </c>
      <c r="J67" s="60"/>
      <c r="K67" s="60"/>
      <c r="L67" s="66">
        <v>252.23</v>
      </c>
      <c r="M67" s="93">
        <f t="shared" si="6"/>
        <v>2364.504912</v>
      </c>
      <c r="N67" s="63">
        <f t="shared" si="12"/>
        <v>0</v>
      </c>
      <c r="O67" s="53">
        <f t="shared" si="13"/>
        <v>0</v>
      </c>
      <c r="P67" s="54"/>
      <c r="Q67" s="67"/>
      <c r="R67" s="43"/>
      <c r="S67" s="43"/>
      <c r="T67" s="43"/>
      <c r="U67" s="43"/>
      <c r="V67" s="43"/>
      <c r="W67" s="43"/>
      <c r="X67" s="43"/>
    </row>
    <row r="68" spans="1:15" ht="19.5" customHeight="1" thickBot="1" thickTop="1">
      <c r="A68" s="95"/>
      <c r="B68" s="26"/>
      <c r="C68" s="26"/>
      <c r="D68" s="26"/>
      <c r="E68" s="26"/>
      <c r="F68" s="26"/>
      <c r="G68" s="26"/>
      <c r="H68" s="26"/>
      <c r="I68" s="36"/>
      <c r="J68" s="26" t="s">
        <v>48</v>
      </c>
      <c r="K68" s="28"/>
      <c r="L68" s="26"/>
      <c r="M68" s="96">
        <f>SUM(M43:M67)</f>
        <v>194289.85550399998</v>
      </c>
      <c r="N68" s="63"/>
      <c r="O68" s="53"/>
    </row>
    <row r="69" spans="1:15" ht="19.5" customHeight="1" thickTop="1">
      <c r="A69" s="97" t="s">
        <v>17</v>
      </c>
      <c r="B69" s="71"/>
      <c r="C69" s="17"/>
      <c r="D69" s="104" t="str">
        <f>D37</f>
        <v>1ª MEDIÇÃO DO 1º ADITIVO EFETUADA   EM  21/05/2019</v>
      </c>
      <c r="E69" s="105"/>
      <c r="F69" s="105"/>
      <c r="G69" s="105"/>
      <c r="H69" s="106"/>
      <c r="I69" s="37" t="s">
        <v>18</v>
      </c>
      <c r="J69" s="71"/>
      <c r="K69" s="71"/>
      <c r="L69" s="71"/>
      <c r="M69" s="17"/>
      <c r="N69" s="63"/>
      <c r="O69" s="53"/>
    </row>
    <row r="70" spans="1:15" ht="19.5" customHeight="1" thickBot="1">
      <c r="A70" s="98" t="s">
        <v>19</v>
      </c>
      <c r="B70" s="19"/>
      <c r="C70" s="18"/>
      <c r="D70" s="16"/>
      <c r="E70" s="16"/>
      <c r="F70" s="16"/>
      <c r="G70" s="16"/>
      <c r="H70" s="16"/>
      <c r="I70" s="38"/>
      <c r="J70" s="16"/>
      <c r="K70" s="16"/>
      <c r="L70" s="16"/>
      <c r="M70" s="18"/>
      <c r="N70" s="63"/>
      <c r="O70" s="53"/>
    </row>
    <row r="71" spans="5:15" ht="19.5" customHeight="1" thickBot="1" thickTop="1">
      <c r="E71" s="20" t="s">
        <v>0</v>
      </c>
      <c r="N71" s="63"/>
      <c r="O71" s="53"/>
    </row>
    <row r="72" spans="1:15" ht="15" customHeight="1" thickTop="1">
      <c r="A72" s="72"/>
      <c r="B72" s="21" t="s">
        <v>1</v>
      </c>
      <c r="C72" s="5"/>
      <c r="D72" s="107" t="s">
        <v>31</v>
      </c>
      <c r="E72" s="108"/>
      <c r="F72" s="108"/>
      <c r="G72" s="108"/>
      <c r="H72" s="108"/>
      <c r="I72" s="109"/>
      <c r="J72" s="8" t="s">
        <v>2</v>
      </c>
      <c r="K72" s="3"/>
      <c r="L72" s="3"/>
      <c r="M72" s="73"/>
      <c r="N72" s="63"/>
      <c r="O72" s="53"/>
    </row>
    <row r="73" spans="1:15" ht="17.25" customHeight="1" thickBot="1">
      <c r="A73" s="74"/>
      <c r="B73" s="75" t="s">
        <v>3</v>
      </c>
      <c r="C73" s="6"/>
      <c r="D73" s="110" t="s">
        <v>32</v>
      </c>
      <c r="E73" s="111"/>
      <c r="F73" s="111"/>
      <c r="G73" s="111"/>
      <c r="H73" s="111"/>
      <c r="I73" s="112"/>
      <c r="J73" s="48" t="s">
        <v>27</v>
      </c>
      <c r="K73" s="49"/>
      <c r="L73" s="52">
        <f>L3</f>
        <v>184156.143336</v>
      </c>
      <c r="M73" s="76" t="s">
        <v>212</v>
      </c>
      <c r="N73" s="63"/>
      <c r="O73" s="53"/>
    </row>
    <row r="74" spans="1:15" ht="15" customHeight="1" thickTop="1">
      <c r="A74" s="74"/>
      <c r="B74" s="77" t="s">
        <v>4</v>
      </c>
      <c r="C74" s="6"/>
      <c r="D74" s="110" t="s">
        <v>33</v>
      </c>
      <c r="E74" s="111"/>
      <c r="F74" s="111"/>
      <c r="G74" s="111"/>
      <c r="H74" s="111"/>
      <c r="I74" s="112"/>
      <c r="J74" s="24" t="s">
        <v>5</v>
      </c>
      <c r="K74" s="78"/>
      <c r="L74" s="78"/>
      <c r="M74" s="79"/>
      <c r="N74" s="63"/>
      <c r="O74" s="53"/>
    </row>
    <row r="75" spans="1:15" ht="15" customHeight="1" thickBot="1">
      <c r="A75" s="80"/>
      <c r="B75" s="22"/>
      <c r="C75" s="7"/>
      <c r="D75" s="113" t="s">
        <v>28</v>
      </c>
      <c r="E75" s="114"/>
      <c r="F75" s="114"/>
      <c r="G75" s="114"/>
      <c r="H75" s="114"/>
      <c r="I75" s="115"/>
      <c r="J75" s="25" t="s">
        <v>6</v>
      </c>
      <c r="K75" s="4"/>
      <c r="L75" s="23"/>
      <c r="M75" s="99">
        <f>M68</f>
        <v>194289.85550399998</v>
      </c>
      <c r="N75" s="63"/>
      <c r="O75" s="53"/>
    </row>
    <row r="76" spans="1:17" ht="15" customHeight="1" thickTop="1">
      <c r="A76" s="82"/>
      <c r="B76" s="83"/>
      <c r="C76" s="83"/>
      <c r="D76" s="83"/>
      <c r="E76" s="83"/>
      <c r="F76" s="9"/>
      <c r="G76" s="10"/>
      <c r="H76" s="10"/>
      <c r="I76" s="33"/>
      <c r="J76" s="10" t="s">
        <v>7</v>
      </c>
      <c r="K76" s="10"/>
      <c r="L76" s="10"/>
      <c r="M76" s="84"/>
      <c r="N76" s="63"/>
      <c r="O76" s="53"/>
      <c r="P76" s="2"/>
      <c r="Q76" s="32"/>
    </row>
    <row r="77" spans="1:17" ht="15" customHeight="1">
      <c r="A77" s="85" t="s">
        <v>8</v>
      </c>
      <c r="B77" s="83"/>
      <c r="C77" s="86" t="s">
        <v>9</v>
      </c>
      <c r="D77" s="83"/>
      <c r="E77" s="83"/>
      <c r="F77" s="11" t="s">
        <v>26</v>
      </c>
      <c r="G77" s="41" t="s">
        <v>10</v>
      </c>
      <c r="H77" s="83" t="s">
        <v>11</v>
      </c>
      <c r="I77" s="34" t="s">
        <v>12</v>
      </c>
      <c r="J77" s="87" t="s">
        <v>13</v>
      </c>
      <c r="K77" s="12" t="s">
        <v>12</v>
      </c>
      <c r="L77" s="87" t="s">
        <v>14</v>
      </c>
      <c r="M77" s="88" t="s">
        <v>12</v>
      </c>
      <c r="N77" s="63"/>
      <c r="O77" s="53"/>
      <c r="P77" s="2"/>
      <c r="Q77" s="32"/>
    </row>
    <row r="78" spans="1:17" ht="15" customHeight="1" thickBot="1">
      <c r="A78" s="89"/>
      <c r="B78" s="13"/>
      <c r="C78" s="13"/>
      <c r="D78" s="13"/>
      <c r="E78" s="13"/>
      <c r="F78" s="14"/>
      <c r="G78" s="15"/>
      <c r="H78" s="13" t="s">
        <v>15</v>
      </c>
      <c r="I78" s="35"/>
      <c r="J78" s="42" t="s">
        <v>16</v>
      </c>
      <c r="K78" s="15"/>
      <c r="L78" s="13"/>
      <c r="M78" s="90"/>
      <c r="N78" s="63"/>
      <c r="O78" s="53"/>
      <c r="P78" s="2"/>
      <c r="Q78" s="32"/>
    </row>
    <row r="79" spans="1:24" s="55" customFormat="1" ht="12.75" customHeight="1" thickTop="1">
      <c r="A79" s="91" t="s">
        <v>143</v>
      </c>
      <c r="B79" s="116" t="s">
        <v>142</v>
      </c>
      <c r="C79" s="117"/>
      <c r="D79" s="117"/>
      <c r="E79" s="118"/>
      <c r="F79" s="64"/>
      <c r="G79" s="65"/>
      <c r="H79" s="65"/>
      <c r="I79" s="65">
        <f t="shared" si="5"/>
        <v>0</v>
      </c>
      <c r="J79" s="65"/>
      <c r="K79" s="65"/>
      <c r="L79" s="65"/>
      <c r="M79" s="92">
        <f t="shared" si="6"/>
        <v>0</v>
      </c>
      <c r="N79" s="63">
        <f>G79-J79-L79</f>
        <v>0</v>
      </c>
      <c r="O79" s="53">
        <f>N79*H79</f>
        <v>0</v>
      </c>
      <c r="P79" s="54"/>
      <c r="Q79" s="67"/>
      <c r="R79" s="43"/>
      <c r="S79" s="43"/>
      <c r="T79" s="43"/>
      <c r="U79" s="43"/>
      <c r="V79" s="43"/>
      <c r="W79" s="43"/>
      <c r="X79" s="43"/>
    </row>
    <row r="80" spans="1:24" s="55" customFormat="1" ht="12.75" customHeight="1">
      <c r="A80" s="94" t="s">
        <v>145</v>
      </c>
      <c r="B80" s="101" t="s">
        <v>144</v>
      </c>
      <c r="C80" s="102"/>
      <c r="D80" s="102"/>
      <c r="E80" s="103"/>
      <c r="F80" s="70" t="s">
        <v>20</v>
      </c>
      <c r="G80" s="58">
        <v>5</v>
      </c>
      <c r="H80" s="58">
        <v>10.13</v>
      </c>
      <c r="I80" s="59">
        <f t="shared" si="5"/>
        <v>50.650000000000006</v>
      </c>
      <c r="J80" s="60"/>
      <c r="K80" s="60"/>
      <c r="L80" s="61">
        <v>5</v>
      </c>
      <c r="M80" s="93">
        <f t="shared" si="6"/>
        <v>50.650000000000006</v>
      </c>
      <c r="N80" s="63">
        <f>G80-J80-L80</f>
        <v>0</v>
      </c>
      <c r="O80" s="53">
        <f>N80*H80</f>
        <v>0</v>
      </c>
      <c r="P80" s="54"/>
      <c r="Q80" s="67"/>
      <c r="R80" s="43"/>
      <c r="S80" s="43"/>
      <c r="T80" s="43"/>
      <c r="U80" s="43"/>
      <c r="V80" s="43"/>
      <c r="W80" s="43"/>
      <c r="X80" s="43"/>
    </row>
    <row r="81" spans="1:24" s="55" customFormat="1" ht="27.75" customHeight="1">
      <c r="A81" s="56" t="s">
        <v>148</v>
      </c>
      <c r="B81" s="101" t="s">
        <v>146</v>
      </c>
      <c r="C81" s="102"/>
      <c r="D81" s="102"/>
      <c r="E81" s="103"/>
      <c r="F81" s="57" t="s">
        <v>23</v>
      </c>
      <c r="G81" s="58">
        <v>7</v>
      </c>
      <c r="H81" s="58">
        <v>35.8</v>
      </c>
      <c r="I81" s="59">
        <f t="shared" si="5"/>
        <v>250.59999999999997</v>
      </c>
      <c r="J81" s="60"/>
      <c r="K81" s="60"/>
      <c r="L81" s="61">
        <v>7</v>
      </c>
      <c r="M81" s="93">
        <f t="shared" si="6"/>
        <v>250.59999999999997</v>
      </c>
      <c r="N81" s="63">
        <f>G81-J81-L81</f>
        <v>0</v>
      </c>
      <c r="O81" s="53">
        <f>N81*H81</f>
        <v>0</v>
      </c>
      <c r="P81" s="54"/>
      <c r="Q81" s="67"/>
      <c r="R81" s="43"/>
      <c r="S81" s="43"/>
      <c r="T81" s="43"/>
      <c r="U81" s="43"/>
      <c r="V81" s="43"/>
      <c r="W81" s="43"/>
      <c r="X81" s="43"/>
    </row>
    <row r="82" spans="1:24" s="55" customFormat="1" ht="12.75" customHeight="1">
      <c r="A82" s="94" t="s">
        <v>149</v>
      </c>
      <c r="B82" s="101" t="s">
        <v>147</v>
      </c>
      <c r="C82" s="102"/>
      <c r="D82" s="102"/>
      <c r="E82" s="103"/>
      <c r="F82" s="70" t="s">
        <v>23</v>
      </c>
      <c r="G82" s="58">
        <v>1</v>
      </c>
      <c r="H82" s="58">
        <v>188.1</v>
      </c>
      <c r="I82" s="59">
        <f t="shared" si="5"/>
        <v>188.1</v>
      </c>
      <c r="J82" s="60"/>
      <c r="K82" s="60"/>
      <c r="L82" s="61">
        <v>1</v>
      </c>
      <c r="M82" s="93">
        <f t="shared" si="6"/>
        <v>188.1</v>
      </c>
      <c r="N82" s="63">
        <f aca="true" t="shared" si="14" ref="N82:N94">G82-J82-L82</f>
        <v>0</v>
      </c>
      <c r="O82" s="53">
        <f aca="true" t="shared" si="15" ref="O82:O94">N82*H82</f>
        <v>0</v>
      </c>
      <c r="P82" s="54"/>
      <c r="Q82" s="67"/>
      <c r="R82" s="43"/>
      <c r="S82" s="43"/>
      <c r="T82" s="43"/>
      <c r="U82" s="43"/>
      <c r="V82" s="43"/>
      <c r="W82" s="43"/>
      <c r="X82" s="43"/>
    </row>
    <row r="83" spans="1:24" s="55" customFormat="1" ht="27.75" customHeight="1">
      <c r="A83" s="56" t="s">
        <v>161</v>
      </c>
      <c r="B83" s="101" t="s">
        <v>150</v>
      </c>
      <c r="C83" s="102" t="s">
        <v>150</v>
      </c>
      <c r="D83" s="102" t="s">
        <v>150</v>
      </c>
      <c r="E83" s="103" t="s">
        <v>150</v>
      </c>
      <c r="F83" s="70" t="s">
        <v>23</v>
      </c>
      <c r="G83" s="58">
        <v>1</v>
      </c>
      <c r="H83" s="58">
        <v>2315.4880000000003</v>
      </c>
      <c r="I83" s="59">
        <f t="shared" si="5"/>
        <v>2315.4880000000003</v>
      </c>
      <c r="J83" s="60"/>
      <c r="K83" s="60"/>
      <c r="L83" s="61"/>
      <c r="M83" s="93">
        <f t="shared" si="6"/>
        <v>0</v>
      </c>
      <c r="N83" s="63">
        <f t="shared" si="14"/>
        <v>1</v>
      </c>
      <c r="O83" s="53">
        <f t="shared" si="15"/>
        <v>2315.4880000000003</v>
      </c>
      <c r="P83" s="54"/>
      <c r="Q83" s="67"/>
      <c r="R83" s="43"/>
      <c r="S83" s="43"/>
      <c r="T83" s="43"/>
      <c r="U83" s="43"/>
      <c r="V83" s="43"/>
      <c r="W83" s="43"/>
      <c r="X83" s="43"/>
    </row>
    <row r="84" spans="1:24" s="55" customFormat="1" ht="12.75" customHeight="1">
      <c r="A84" s="94" t="s">
        <v>162</v>
      </c>
      <c r="B84" s="101" t="s">
        <v>151</v>
      </c>
      <c r="C84" s="102" t="s">
        <v>151</v>
      </c>
      <c r="D84" s="102" t="s">
        <v>151</v>
      </c>
      <c r="E84" s="103" t="s">
        <v>151</v>
      </c>
      <c r="F84" s="70" t="s">
        <v>23</v>
      </c>
      <c r="G84" s="58">
        <v>1</v>
      </c>
      <c r="H84" s="58">
        <v>44.64880000000001</v>
      </c>
      <c r="I84" s="59">
        <f t="shared" si="5"/>
        <v>44.64880000000001</v>
      </c>
      <c r="J84" s="60"/>
      <c r="K84" s="60"/>
      <c r="L84" s="61">
        <v>1</v>
      </c>
      <c r="M84" s="93">
        <f t="shared" si="6"/>
        <v>44.64880000000001</v>
      </c>
      <c r="N84" s="63">
        <f t="shared" si="14"/>
        <v>0</v>
      </c>
      <c r="O84" s="53">
        <f t="shared" si="15"/>
        <v>0</v>
      </c>
      <c r="P84" s="54"/>
      <c r="Q84" s="67"/>
      <c r="R84" s="43"/>
      <c r="S84" s="43"/>
      <c r="T84" s="43"/>
      <c r="U84" s="43"/>
      <c r="V84" s="43"/>
      <c r="W84" s="43"/>
      <c r="X84" s="43"/>
    </row>
    <row r="85" spans="1:24" s="55" customFormat="1" ht="27.75" customHeight="1">
      <c r="A85" s="56" t="s">
        <v>163</v>
      </c>
      <c r="B85" s="101" t="s">
        <v>152</v>
      </c>
      <c r="C85" s="102" t="s">
        <v>152</v>
      </c>
      <c r="D85" s="102" t="s">
        <v>152</v>
      </c>
      <c r="E85" s="103" t="s">
        <v>152</v>
      </c>
      <c r="F85" s="70" t="s">
        <v>23</v>
      </c>
      <c r="G85" s="58">
        <v>3</v>
      </c>
      <c r="H85" s="58">
        <v>397.2024</v>
      </c>
      <c r="I85" s="59">
        <f t="shared" si="5"/>
        <v>1191.6072</v>
      </c>
      <c r="J85" s="60"/>
      <c r="K85" s="60"/>
      <c r="L85" s="61">
        <v>3</v>
      </c>
      <c r="M85" s="93">
        <f t="shared" si="6"/>
        <v>1191.6072</v>
      </c>
      <c r="N85" s="63">
        <f t="shared" si="14"/>
        <v>0</v>
      </c>
      <c r="O85" s="53">
        <f t="shared" si="15"/>
        <v>0</v>
      </c>
      <c r="P85" s="54"/>
      <c r="Q85" s="67"/>
      <c r="R85" s="43"/>
      <c r="S85" s="43"/>
      <c r="T85" s="43"/>
      <c r="U85" s="43"/>
      <c r="V85" s="43"/>
      <c r="W85" s="43"/>
      <c r="X85" s="43"/>
    </row>
    <row r="86" spans="1:24" s="55" customFormat="1" ht="12.75" customHeight="1">
      <c r="A86" s="94" t="s">
        <v>164</v>
      </c>
      <c r="B86" s="101" t="s">
        <v>153</v>
      </c>
      <c r="C86" s="102" t="s">
        <v>153</v>
      </c>
      <c r="D86" s="102" t="s">
        <v>153</v>
      </c>
      <c r="E86" s="103" t="s">
        <v>153</v>
      </c>
      <c r="F86" s="70" t="s">
        <v>23</v>
      </c>
      <c r="G86" s="58">
        <v>11</v>
      </c>
      <c r="H86" s="58">
        <v>50.8592</v>
      </c>
      <c r="I86" s="59">
        <f t="shared" si="5"/>
        <v>559.4512</v>
      </c>
      <c r="J86" s="60"/>
      <c r="K86" s="60"/>
      <c r="L86" s="61">
        <v>11</v>
      </c>
      <c r="M86" s="93">
        <f t="shared" si="6"/>
        <v>559.4512</v>
      </c>
      <c r="N86" s="63">
        <f t="shared" si="14"/>
        <v>0</v>
      </c>
      <c r="O86" s="53">
        <f t="shared" si="15"/>
        <v>0</v>
      </c>
      <c r="P86" s="54"/>
      <c r="Q86" s="67"/>
      <c r="R86" s="43"/>
      <c r="S86" s="43"/>
      <c r="T86" s="43"/>
      <c r="U86" s="43"/>
      <c r="V86" s="43"/>
      <c r="W86" s="43"/>
      <c r="X86" s="43"/>
    </row>
    <row r="87" spans="1:24" s="55" customFormat="1" ht="12.75" customHeight="1">
      <c r="A87" s="94" t="s">
        <v>165</v>
      </c>
      <c r="B87" s="101" t="s">
        <v>154</v>
      </c>
      <c r="C87" s="102" t="s">
        <v>154</v>
      </c>
      <c r="D87" s="102" t="s">
        <v>154</v>
      </c>
      <c r="E87" s="103" t="s">
        <v>154</v>
      </c>
      <c r="F87" s="70" t="s">
        <v>20</v>
      </c>
      <c r="G87" s="58">
        <v>40</v>
      </c>
      <c r="H87" s="58">
        <v>21.112000000000002</v>
      </c>
      <c r="I87" s="59">
        <f t="shared" si="5"/>
        <v>844.48</v>
      </c>
      <c r="J87" s="60"/>
      <c r="K87" s="60"/>
      <c r="L87" s="61">
        <v>40</v>
      </c>
      <c r="M87" s="93">
        <f t="shared" si="6"/>
        <v>844.48</v>
      </c>
      <c r="N87" s="63">
        <f t="shared" si="14"/>
        <v>0</v>
      </c>
      <c r="O87" s="53">
        <f t="shared" si="15"/>
        <v>0</v>
      </c>
      <c r="P87" s="54"/>
      <c r="Q87" s="67"/>
      <c r="R87" s="43"/>
      <c r="S87" s="43"/>
      <c r="T87" s="43"/>
      <c r="U87" s="43"/>
      <c r="V87" s="43"/>
      <c r="W87" s="43"/>
      <c r="X87" s="43"/>
    </row>
    <row r="88" spans="1:24" s="55" customFormat="1" ht="12.75" customHeight="1">
      <c r="A88" s="94" t="s">
        <v>166</v>
      </c>
      <c r="B88" s="101" t="s">
        <v>122</v>
      </c>
      <c r="C88" s="102" t="s">
        <v>122</v>
      </c>
      <c r="D88" s="102" t="s">
        <v>122</v>
      </c>
      <c r="E88" s="103" t="s">
        <v>122</v>
      </c>
      <c r="F88" s="70" t="s">
        <v>20</v>
      </c>
      <c r="G88" s="58">
        <v>120</v>
      </c>
      <c r="H88" s="58">
        <v>29.657600000000002</v>
      </c>
      <c r="I88" s="59">
        <f t="shared" si="5"/>
        <v>3558.9120000000003</v>
      </c>
      <c r="J88" s="60"/>
      <c r="K88" s="60"/>
      <c r="L88" s="61">
        <v>120</v>
      </c>
      <c r="M88" s="93">
        <f t="shared" si="6"/>
        <v>3558.9120000000003</v>
      </c>
      <c r="N88" s="63">
        <f t="shared" si="14"/>
        <v>0</v>
      </c>
      <c r="O88" s="53">
        <f t="shared" si="15"/>
        <v>0</v>
      </c>
      <c r="P88" s="54"/>
      <c r="Q88" s="67"/>
      <c r="R88" s="43"/>
      <c r="S88" s="43"/>
      <c r="T88" s="43"/>
      <c r="U88" s="43"/>
      <c r="V88" s="43"/>
      <c r="W88" s="43"/>
      <c r="X88" s="43"/>
    </row>
    <row r="89" spans="1:24" s="55" customFormat="1" ht="27.75" customHeight="1">
      <c r="A89" s="56" t="s">
        <v>167</v>
      </c>
      <c r="B89" s="101" t="s">
        <v>155</v>
      </c>
      <c r="C89" s="102" t="s">
        <v>155</v>
      </c>
      <c r="D89" s="102" t="s">
        <v>155</v>
      </c>
      <c r="E89" s="103" t="s">
        <v>155</v>
      </c>
      <c r="F89" s="70" t="s">
        <v>23</v>
      </c>
      <c r="G89" s="58">
        <v>2</v>
      </c>
      <c r="H89" s="58">
        <v>475.8768</v>
      </c>
      <c r="I89" s="59">
        <f t="shared" si="5"/>
        <v>951.7536</v>
      </c>
      <c r="J89" s="60"/>
      <c r="K89" s="60"/>
      <c r="L89" s="61">
        <v>2</v>
      </c>
      <c r="M89" s="93">
        <f t="shared" si="6"/>
        <v>951.7536</v>
      </c>
      <c r="N89" s="63">
        <f t="shared" si="14"/>
        <v>0</v>
      </c>
      <c r="O89" s="53">
        <f t="shared" si="15"/>
        <v>0</v>
      </c>
      <c r="P89" s="54"/>
      <c r="Q89" s="67"/>
      <c r="R89" s="43"/>
      <c r="S89" s="43"/>
      <c r="T89" s="43"/>
      <c r="U89" s="43"/>
      <c r="V89" s="43"/>
      <c r="W89" s="43"/>
      <c r="X89" s="43"/>
    </row>
    <row r="90" spans="1:24" s="55" customFormat="1" ht="39.75" customHeight="1">
      <c r="A90" s="56" t="s">
        <v>168</v>
      </c>
      <c r="B90" s="101" t="s">
        <v>156</v>
      </c>
      <c r="C90" s="102" t="s">
        <v>156</v>
      </c>
      <c r="D90" s="102" t="s">
        <v>156</v>
      </c>
      <c r="E90" s="103" t="s">
        <v>156</v>
      </c>
      <c r="F90" s="70" t="s">
        <v>23</v>
      </c>
      <c r="G90" s="58">
        <v>2</v>
      </c>
      <c r="H90" s="58">
        <v>1037.2936</v>
      </c>
      <c r="I90" s="59">
        <f t="shared" si="5"/>
        <v>2074.5872</v>
      </c>
      <c r="J90" s="60"/>
      <c r="K90" s="60"/>
      <c r="L90" s="61">
        <v>2</v>
      </c>
      <c r="M90" s="93">
        <f t="shared" si="6"/>
        <v>2074.5872</v>
      </c>
      <c r="N90" s="63">
        <f t="shared" si="14"/>
        <v>0</v>
      </c>
      <c r="O90" s="53">
        <f t="shared" si="15"/>
        <v>0</v>
      </c>
      <c r="P90" s="54"/>
      <c r="Q90" s="67"/>
      <c r="R90" s="43"/>
      <c r="S90" s="43"/>
      <c r="T90" s="43"/>
      <c r="U90" s="43"/>
      <c r="V90" s="43"/>
      <c r="W90" s="43"/>
      <c r="X90" s="43"/>
    </row>
    <row r="91" spans="1:24" s="55" customFormat="1" ht="12.75" customHeight="1">
      <c r="A91" s="94" t="s">
        <v>169</v>
      </c>
      <c r="B91" s="101" t="s">
        <v>157</v>
      </c>
      <c r="C91" s="102" t="s">
        <v>157</v>
      </c>
      <c r="D91" s="102" t="s">
        <v>157</v>
      </c>
      <c r="E91" s="103" t="s">
        <v>157</v>
      </c>
      <c r="F91" s="70" t="s">
        <v>23</v>
      </c>
      <c r="G91" s="58">
        <v>4</v>
      </c>
      <c r="H91" s="58">
        <v>82.04560000000001</v>
      </c>
      <c r="I91" s="59">
        <f t="shared" si="5"/>
        <v>328.18240000000003</v>
      </c>
      <c r="J91" s="60"/>
      <c r="K91" s="60"/>
      <c r="L91" s="61">
        <v>4</v>
      </c>
      <c r="M91" s="93">
        <f t="shared" si="6"/>
        <v>328.18240000000003</v>
      </c>
      <c r="N91" s="63">
        <f t="shared" si="14"/>
        <v>0</v>
      </c>
      <c r="O91" s="53">
        <f t="shared" si="15"/>
        <v>0</v>
      </c>
      <c r="P91" s="54"/>
      <c r="Q91" s="67"/>
      <c r="R91" s="43"/>
      <c r="S91" s="43"/>
      <c r="T91" s="43"/>
      <c r="U91" s="43"/>
      <c r="V91" s="43"/>
      <c r="W91" s="43"/>
      <c r="X91" s="43"/>
    </row>
    <row r="92" spans="1:24" s="55" customFormat="1" ht="12.75" customHeight="1">
      <c r="A92" s="94" t="s">
        <v>170</v>
      </c>
      <c r="B92" s="101" t="s">
        <v>158</v>
      </c>
      <c r="C92" s="102" t="s">
        <v>158</v>
      </c>
      <c r="D92" s="102" t="s">
        <v>158</v>
      </c>
      <c r="E92" s="103" t="s">
        <v>158</v>
      </c>
      <c r="F92" s="70" t="s">
        <v>20</v>
      </c>
      <c r="G92" s="58">
        <v>100</v>
      </c>
      <c r="H92" s="58">
        <v>8.405600000000002</v>
      </c>
      <c r="I92" s="59">
        <f t="shared" si="5"/>
        <v>840.5600000000002</v>
      </c>
      <c r="J92" s="60"/>
      <c r="K92" s="60"/>
      <c r="L92" s="61">
        <v>100</v>
      </c>
      <c r="M92" s="93">
        <f t="shared" si="6"/>
        <v>840.5600000000002</v>
      </c>
      <c r="N92" s="63">
        <f t="shared" si="14"/>
        <v>0</v>
      </c>
      <c r="O92" s="53">
        <f t="shared" si="15"/>
        <v>0</v>
      </c>
      <c r="P92" s="54"/>
      <c r="Q92" s="67"/>
      <c r="R92" s="43"/>
      <c r="S92" s="43"/>
      <c r="T92" s="43"/>
      <c r="U92" s="43"/>
      <c r="V92" s="43"/>
      <c r="W92" s="43"/>
      <c r="X92" s="43"/>
    </row>
    <row r="93" spans="1:24" s="55" customFormat="1" ht="27.75" customHeight="1">
      <c r="A93" s="56" t="s">
        <v>171</v>
      </c>
      <c r="B93" s="101" t="s">
        <v>159</v>
      </c>
      <c r="C93" s="102" t="s">
        <v>159</v>
      </c>
      <c r="D93" s="102" t="s">
        <v>159</v>
      </c>
      <c r="E93" s="103" t="s">
        <v>159</v>
      </c>
      <c r="F93" s="70" t="s">
        <v>23</v>
      </c>
      <c r="G93" s="58">
        <v>1</v>
      </c>
      <c r="H93" s="58">
        <v>958.12</v>
      </c>
      <c r="I93" s="59">
        <f t="shared" si="5"/>
        <v>958.12</v>
      </c>
      <c r="J93" s="60"/>
      <c r="K93" s="60"/>
      <c r="L93" s="61">
        <v>1</v>
      </c>
      <c r="M93" s="93">
        <f t="shared" si="6"/>
        <v>958.12</v>
      </c>
      <c r="N93" s="63">
        <f t="shared" si="14"/>
        <v>0</v>
      </c>
      <c r="O93" s="53">
        <f t="shared" si="15"/>
        <v>0</v>
      </c>
      <c r="P93" s="54"/>
      <c r="Q93" s="67"/>
      <c r="R93" s="43"/>
      <c r="S93" s="43"/>
      <c r="T93" s="43"/>
      <c r="U93" s="43"/>
      <c r="V93" s="43"/>
      <c r="W93" s="43"/>
      <c r="X93" s="43"/>
    </row>
    <row r="94" spans="1:24" s="55" customFormat="1" ht="39.75" customHeight="1">
      <c r="A94" s="56" t="s">
        <v>172</v>
      </c>
      <c r="B94" s="101" t="s">
        <v>160</v>
      </c>
      <c r="C94" s="102" t="s">
        <v>160</v>
      </c>
      <c r="D94" s="102" t="s">
        <v>160</v>
      </c>
      <c r="E94" s="103" t="s">
        <v>160</v>
      </c>
      <c r="F94" s="70" t="s">
        <v>23</v>
      </c>
      <c r="G94" s="58">
        <v>1</v>
      </c>
      <c r="H94" s="58">
        <v>345.58</v>
      </c>
      <c r="I94" s="59">
        <f t="shared" si="5"/>
        <v>345.58</v>
      </c>
      <c r="J94" s="60"/>
      <c r="K94" s="60"/>
      <c r="L94" s="61">
        <v>1</v>
      </c>
      <c r="M94" s="93">
        <f t="shared" si="6"/>
        <v>345.58</v>
      </c>
      <c r="N94" s="63">
        <f t="shared" si="14"/>
        <v>0</v>
      </c>
      <c r="O94" s="53">
        <f t="shared" si="15"/>
        <v>0</v>
      </c>
      <c r="P94" s="54"/>
      <c r="Q94" s="67"/>
      <c r="R94" s="43"/>
      <c r="S94" s="43"/>
      <c r="T94" s="43"/>
      <c r="U94" s="43"/>
      <c r="V94" s="43"/>
      <c r="W94" s="43"/>
      <c r="X94" s="43"/>
    </row>
    <row r="95" spans="1:24" s="55" customFormat="1" ht="12.75" customHeight="1">
      <c r="A95" s="91" t="s">
        <v>174</v>
      </c>
      <c r="B95" s="116" t="s">
        <v>173</v>
      </c>
      <c r="C95" s="117"/>
      <c r="D95" s="117"/>
      <c r="E95" s="118"/>
      <c r="F95" s="64"/>
      <c r="G95" s="65"/>
      <c r="H95" s="65"/>
      <c r="I95" s="65">
        <f t="shared" si="5"/>
        <v>0</v>
      </c>
      <c r="J95" s="65"/>
      <c r="K95" s="65"/>
      <c r="L95" s="65"/>
      <c r="M95" s="92">
        <f t="shared" si="6"/>
        <v>0</v>
      </c>
      <c r="N95" s="63">
        <f aca="true" t="shared" si="16" ref="N95:N107">G95-J95-L95</f>
        <v>0</v>
      </c>
      <c r="O95" s="53">
        <f aca="true" t="shared" si="17" ref="O95:O107">N95*H95</f>
        <v>0</v>
      </c>
      <c r="P95" s="54"/>
      <c r="Q95" s="67"/>
      <c r="R95" s="43"/>
      <c r="S95" s="43"/>
      <c r="T95" s="43"/>
      <c r="U95" s="43"/>
      <c r="V95" s="43"/>
      <c r="W95" s="43"/>
      <c r="X95" s="43"/>
    </row>
    <row r="96" spans="1:24" s="55" customFormat="1" ht="12.75" customHeight="1">
      <c r="A96" s="56" t="s">
        <v>176</v>
      </c>
      <c r="B96" s="101" t="s">
        <v>175</v>
      </c>
      <c r="C96" s="102"/>
      <c r="D96" s="102"/>
      <c r="E96" s="103"/>
      <c r="F96" s="57"/>
      <c r="G96" s="58"/>
      <c r="H96" s="58"/>
      <c r="I96" s="59">
        <f t="shared" si="5"/>
        <v>0</v>
      </c>
      <c r="J96" s="60"/>
      <c r="K96" s="60"/>
      <c r="L96" s="61"/>
      <c r="M96" s="93">
        <f t="shared" si="6"/>
        <v>0</v>
      </c>
      <c r="N96" s="63">
        <f t="shared" si="16"/>
        <v>0</v>
      </c>
      <c r="O96" s="53">
        <f t="shared" si="17"/>
        <v>0</v>
      </c>
      <c r="P96" s="54"/>
      <c r="Q96" s="67"/>
      <c r="R96" s="43"/>
      <c r="S96" s="43"/>
      <c r="T96" s="43"/>
      <c r="U96" s="43"/>
      <c r="V96" s="43"/>
      <c r="W96" s="43"/>
      <c r="X96" s="43"/>
    </row>
    <row r="97" spans="1:24" s="55" customFormat="1" ht="12.75" customHeight="1">
      <c r="A97" s="56" t="s">
        <v>178</v>
      </c>
      <c r="B97" s="101" t="s">
        <v>177</v>
      </c>
      <c r="C97" s="102"/>
      <c r="D97" s="102"/>
      <c r="E97" s="103"/>
      <c r="F97" s="70" t="s">
        <v>20</v>
      </c>
      <c r="G97" s="58">
        <v>120</v>
      </c>
      <c r="H97" s="58">
        <v>15.97</v>
      </c>
      <c r="I97" s="59">
        <f t="shared" si="5"/>
        <v>1916.4</v>
      </c>
      <c r="J97" s="60"/>
      <c r="K97" s="60"/>
      <c r="L97" s="61"/>
      <c r="M97" s="93">
        <f t="shared" si="6"/>
        <v>0</v>
      </c>
      <c r="N97" s="63">
        <f t="shared" si="16"/>
        <v>120</v>
      </c>
      <c r="O97" s="53">
        <f t="shared" si="17"/>
        <v>1916.4</v>
      </c>
      <c r="P97" s="54"/>
      <c r="Q97" s="67"/>
      <c r="R97" s="43"/>
      <c r="S97" s="43"/>
      <c r="T97" s="43"/>
      <c r="U97" s="43"/>
      <c r="V97" s="43"/>
      <c r="W97" s="43"/>
      <c r="X97" s="43"/>
    </row>
    <row r="98" spans="1:24" s="55" customFormat="1" ht="12.75" customHeight="1">
      <c r="A98" s="56" t="s">
        <v>180</v>
      </c>
      <c r="B98" s="101" t="s">
        <v>179</v>
      </c>
      <c r="C98" s="102"/>
      <c r="D98" s="102"/>
      <c r="E98" s="103"/>
      <c r="F98" s="57"/>
      <c r="G98" s="58"/>
      <c r="H98" s="58"/>
      <c r="I98" s="59">
        <f t="shared" si="5"/>
        <v>0</v>
      </c>
      <c r="J98" s="60"/>
      <c r="K98" s="60"/>
      <c r="L98" s="61"/>
      <c r="M98" s="93">
        <f t="shared" si="6"/>
        <v>0</v>
      </c>
      <c r="N98" s="63">
        <f t="shared" si="16"/>
        <v>0</v>
      </c>
      <c r="O98" s="53">
        <f t="shared" si="17"/>
        <v>0</v>
      </c>
      <c r="P98" s="54"/>
      <c r="Q98" s="67"/>
      <c r="R98" s="43"/>
      <c r="S98" s="43"/>
      <c r="T98" s="43"/>
      <c r="U98" s="43"/>
      <c r="V98" s="43"/>
      <c r="W98" s="43"/>
      <c r="X98" s="43"/>
    </row>
    <row r="99" spans="1:24" s="55" customFormat="1" ht="12.75" customHeight="1">
      <c r="A99" s="100" t="s">
        <v>182</v>
      </c>
      <c r="B99" s="101" t="s">
        <v>181</v>
      </c>
      <c r="C99" s="102"/>
      <c r="D99" s="102"/>
      <c r="E99" s="103"/>
      <c r="F99" s="69" t="s">
        <v>23</v>
      </c>
      <c r="G99" s="58">
        <v>13</v>
      </c>
      <c r="H99" s="58">
        <v>12.99</v>
      </c>
      <c r="I99" s="59">
        <f t="shared" si="5"/>
        <v>168.87</v>
      </c>
      <c r="J99" s="60"/>
      <c r="K99" s="60"/>
      <c r="L99" s="61"/>
      <c r="M99" s="93">
        <f t="shared" si="6"/>
        <v>0</v>
      </c>
      <c r="N99" s="63">
        <f t="shared" si="16"/>
        <v>13</v>
      </c>
      <c r="O99" s="53">
        <f t="shared" si="17"/>
        <v>168.87</v>
      </c>
      <c r="P99" s="54"/>
      <c r="Q99" s="67"/>
      <c r="R99" s="43"/>
      <c r="S99" s="43"/>
      <c r="T99" s="43"/>
      <c r="U99" s="43"/>
      <c r="V99" s="43"/>
      <c r="W99" s="43"/>
      <c r="X99" s="43"/>
    </row>
    <row r="100" spans="1:24" s="55" customFormat="1" ht="12.75" customHeight="1">
      <c r="A100" s="56" t="s">
        <v>187</v>
      </c>
      <c r="B100" s="101" t="s">
        <v>183</v>
      </c>
      <c r="C100" s="102" t="s">
        <v>183</v>
      </c>
      <c r="D100" s="102" t="s">
        <v>183</v>
      </c>
      <c r="E100" s="103" t="s">
        <v>183</v>
      </c>
      <c r="F100" s="70" t="s">
        <v>23</v>
      </c>
      <c r="G100" s="58">
        <v>14</v>
      </c>
      <c r="H100" s="58">
        <v>14.330400000000001</v>
      </c>
      <c r="I100" s="59">
        <f t="shared" si="5"/>
        <v>200.62560000000002</v>
      </c>
      <c r="J100" s="60"/>
      <c r="K100" s="60"/>
      <c r="L100" s="61"/>
      <c r="M100" s="93">
        <f t="shared" si="6"/>
        <v>0</v>
      </c>
      <c r="N100" s="63">
        <f t="shared" si="16"/>
        <v>14</v>
      </c>
      <c r="O100" s="53">
        <f t="shared" si="17"/>
        <v>200.62560000000002</v>
      </c>
      <c r="P100" s="54"/>
      <c r="Q100" s="67"/>
      <c r="R100" s="43"/>
      <c r="S100" s="43"/>
      <c r="T100" s="43"/>
      <c r="U100" s="43"/>
      <c r="V100" s="43"/>
      <c r="W100" s="43"/>
      <c r="X100" s="43"/>
    </row>
    <row r="101" spans="1:24" s="55" customFormat="1" ht="27.75" customHeight="1">
      <c r="A101" s="56" t="s">
        <v>188</v>
      </c>
      <c r="B101" s="101" t="s">
        <v>184</v>
      </c>
      <c r="C101" s="102" t="s">
        <v>184</v>
      </c>
      <c r="D101" s="102" t="s">
        <v>184</v>
      </c>
      <c r="E101" s="103" t="s">
        <v>184</v>
      </c>
      <c r="F101" s="70" t="s">
        <v>23</v>
      </c>
      <c r="G101" s="58">
        <v>5</v>
      </c>
      <c r="H101" s="58">
        <v>277.01520000000005</v>
      </c>
      <c r="I101" s="59">
        <f t="shared" si="5"/>
        <v>1385.0760000000002</v>
      </c>
      <c r="J101" s="60"/>
      <c r="K101" s="60"/>
      <c r="L101" s="61"/>
      <c r="M101" s="93">
        <f t="shared" si="6"/>
        <v>0</v>
      </c>
      <c r="N101" s="63">
        <f t="shared" si="16"/>
        <v>5</v>
      </c>
      <c r="O101" s="53">
        <f t="shared" si="17"/>
        <v>1385.0760000000002</v>
      </c>
      <c r="P101" s="54"/>
      <c r="Q101" s="67"/>
      <c r="R101" s="43"/>
      <c r="S101" s="43"/>
      <c r="T101" s="43"/>
      <c r="U101" s="43"/>
      <c r="V101" s="43"/>
      <c r="W101" s="43"/>
      <c r="X101" s="43"/>
    </row>
    <row r="102" spans="1:24" s="55" customFormat="1" ht="12.75" customHeight="1">
      <c r="A102" s="56" t="s">
        <v>189</v>
      </c>
      <c r="B102" s="101" t="s">
        <v>185</v>
      </c>
      <c r="C102" s="102" t="s">
        <v>185</v>
      </c>
      <c r="D102" s="102" t="s">
        <v>185</v>
      </c>
      <c r="E102" s="103" t="s">
        <v>185</v>
      </c>
      <c r="F102" s="70" t="s">
        <v>23</v>
      </c>
      <c r="G102" s="58">
        <v>6</v>
      </c>
      <c r="H102" s="58">
        <v>98.12</v>
      </c>
      <c r="I102" s="59">
        <f t="shared" si="5"/>
        <v>588.72</v>
      </c>
      <c r="J102" s="60"/>
      <c r="K102" s="60"/>
      <c r="L102" s="61"/>
      <c r="M102" s="93">
        <f t="shared" si="6"/>
        <v>0</v>
      </c>
      <c r="N102" s="63">
        <f t="shared" si="16"/>
        <v>6</v>
      </c>
      <c r="O102" s="53">
        <f t="shared" si="17"/>
        <v>588.72</v>
      </c>
      <c r="P102" s="54"/>
      <c r="Q102" s="67"/>
      <c r="R102" s="43"/>
      <c r="S102" s="43"/>
      <c r="T102" s="43"/>
      <c r="U102" s="43"/>
      <c r="V102" s="43"/>
      <c r="W102" s="43"/>
      <c r="X102" s="43"/>
    </row>
    <row r="103" spans="1:24" s="55" customFormat="1" ht="12.75" customHeight="1">
      <c r="A103" s="56" t="s">
        <v>190</v>
      </c>
      <c r="B103" s="101" t="s">
        <v>186</v>
      </c>
      <c r="C103" s="102" t="s">
        <v>186</v>
      </c>
      <c r="D103" s="102" t="s">
        <v>186</v>
      </c>
      <c r="E103" s="103" t="s">
        <v>186</v>
      </c>
      <c r="F103" s="70" t="s">
        <v>20</v>
      </c>
      <c r="G103" s="58">
        <v>40</v>
      </c>
      <c r="H103" s="58">
        <v>5.69</v>
      </c>
      <c r="I103" s="59">
        <f t="shared" si="5"/>
        <v>227.60000000000002</v>
      </c>
      <c r="J103" s="60"/>
      <c r="K103" s="60"/>
      <c r="L103" s="61"/>
      <c r="M103" s="93">
        <f t="shared" si="6"/>
        <v>0</v>
      </c>
      <c r="N103" s="63">
        <f t="shared" si="16"/>
        <v>40</v>
      </c>
      <c r="O103" s="53">
        <f t="shared" si="17"/>
        <v>227.60000000000002</v>
      </c>
      <c r="P103" s="54"/>
      <c r="Q103" s="67"/>
      <c r="R103" s="43"/>
      <c r="S103" s="43"/>
      <c r="T103" s="43"/>
      <c r="U103" s="43"/>
      <c r="V103" s="43"/>
      <c r="W103" s="43"/>
      <c r="X103" s="43"/>
    </row>
    <row r="104" spans="1:24" s="55" customFormat="1" ht="12.75" customHeight="1">
      <c r="A104" s="91" t="s">
        <v>192</v>
      </c>
      <c r="B104" s="116" t="s">
        <v>191</v>
      </c>
      <c r="C104" s="117"/>
      <c r="D104" s="117"/>
      <c r="E104" s="118"/>
      <c r="F104" s="64"/>
      <c r="G104" s="65"/>
      <c r="H104" s="65"/>
      <c r="I104" s="65"/>
      <c r="J104" s="65"/>
      <c r="K104" s="65"/>
      <c r="L104" s="65"/>
      <c r="M104" s="92"/>
      <c r="N104" s="63">
        <f t="shared" si="16"/>
        <v>0</v>
      </c>
      <c r="O104" s="53">
        <f t="shared" si="17"/>
        <v>0</v>
      </c>
      <c r="P104" s="54"/>
      <c r="Q104" s="67"/>
      <c r="R104" s="43"/>
      <c r="S104" s="43"/>
      <c r="T104" s="43"/>
      <c r="U104" s="43"/>
      <c r="V104" s="43"/>
      <c r="W104" s="43"/>
      <c r="X104" s="43"/>
    </row>
    <row r="105" spans="1:24" s="55" customFormat="1" ht="27.75" customHeight="1">
      <c r="A105" s="56" t="s">
        <v>195</v>
      </c>
      <c r="B105" s="101" t="s">
        <v>193</v>
      </c>
      <c r="C105" s="102" t="s">
        <v>193</v>
      </c>
      <c r="D105" s="102" t="s">
        <v>193</v>
      </c>
      <c r="E105" s="103" t="s">
        <v>193</v>
      </c>
      <c r="F105" s="70" t="s">
        <v>23</v>
      </c>
      <c r="G105" s="58">
        <v>3</v>
      </c>
      <c r="H105" s="58" t="s">
        <v>197</v>
      </c>
      <c r="I105" s="59">
        <f t="shared" si="5"/>
        <v>54.239999999999995</v>
      </c>
      <c r="J105" s="60"/>
      <c r="K105" s="60"/>
      <c r="L105" s="61"/>
      <c r="M105" s="93">
        <f t="shared" si="6"/>
        <v>0</v>
      </c>
      <c r="N105" s="63">
        <f t="shared" si="16"/>
        <v>3</v>
      </c>
      <c r="O105" s="53">
        <f t="shared" si="17"/>
        <v>54.239999999999995</v>
      </c>
      <c r="P105" s="54"/>
      <c r="Q105" s="67"/>
      <c r="R105" s="43"/>
      <c r="S105" s="43"/>
      <c r="T105" s="43"/>
      <c r="U105" s="43"/>
      <c r="V105" s="43"/>
      <c r="W105" s="43"/>
      <c r="X105" s="43"/>
    </row>
    <row r="106" spans="1:24" s="55" customFormat="1" ht="27.75" customHeight="1">
      <c r="A106" s="56" t="s">
        <v>196</v>
      </c>
      <c r="B106" s="101" t="s">
        <v>194</v>
      </c>
      <c r="C106" s="102" t="s">
        <v>194</v>
      </c>
      <c r="D106" s="102" t="s">
        <v>194</v>
      </c>
      <c r="E106" s="103" t="s">
        <v>194</v>
      </c>
      <c r="F106" s="70" t="s">
        <v>23</v>
      </c>
      <c r="G106" s="58">
        <v>3</v>
      </c>
      <c r="H106" s="58">
        <v>111.2</v>
      </c>
      <c r="I106" s="59">
        <f t="shared" si="5"/>
        <v>333.6</v>
      </c>
      <c r="J106" s="60"/>
      <c r="K106" s="60"/>
      <c r="L106" s="61"/>
      <c r="M106" s="93">
        <f t="shared" si="6"/>
        <v>0</v>
      </c>
      <c r="N106" s="63">
        <f t="shared" si="16"/>
        <v>3</v>
      </c>
      <c r="O106" s="53">
        <f t="shared" si="17"/>
        <v>333.6</v>
      </c>
      <c r="P106" s="54"/>
      <c r="Q106" s="67"/>
      <c r="R106" s="43"/>
      <c r="S106" s="43"/>
      <c r="T106" s="43"/>
      <c r="U106" s="43"/>
      <c r="V106" s="43"/>
      <c r="W106" s="43"/>
      <c r="X106" s="43"/>
    </row>
    <row r="107" spans="1:24" s="55" customFormat="1" ht="12.75" customHeight="1">
      <c r="A107" s="56" t="s">
        <v>199</v>
      </c>
      <c r="B107" s="101" t="s">
        <v>198</v>
      </c>
      <c r="C107" s="102"/>
      <c r="D107" s="102"/>
      <c r="E107" s="103"/>
      <c r="F107" s="70" t="s">
        <v>20</v>
      </c>
      <c r="G107" s="58">
        <v>10</v>
      </c>
      <c r="H107" s="58">
        <v>73.5092512</v>
      </c>
      <c r="I107" s="59">
        <f t="shared" si="5"/>
        <v>735.0925119999999</v>
      </c>
      <c r="J107" s="60"/>
      <c r="K107" s="60"/>
      <c r="L107" s="61"/>
      <c r="M107" s="93">
        <f t="shared" si="6"/>
        <v>0</v>
      </c>
      <c r="N107" s="63">
        <f t="shared" si="16"/>
        <v>10</v>
      </c>
      <c r="O107" s="53">
        <f t="shared" si="17"/>
        <v>735.0925119999999</v>
      </c>
      <c r="P107" s="54"/>
      <c r="Q107" s="67"/>
      <c r="R107" s="43"/>
      <c r="S107" s="43"/>
      <c r="T107" s="43"/>
      <c r="U107" s="43"/>
      <c r="V107" s="43"/>
      <c r="W107" s="43"/>
      <c r="X107" s="43"/>
    </row>
    <row r="108" spans="1:24" s="55" customFormat="1" ht="12.75" customHeight="1">
      <c r="A108" s="91" t="s">
        <v>201</v>
      </c>
      <c r="B108" s="116" t="s">
        <v>200</v>
      </c>
      <c r="C108" s="117"/>
      <c r="D108" s="117"/>
      <c r="E108" s="118"/>
      <c r="F108" s="64"/>
      <c r="G108" s="65"/>
      <c r="H108" s="65"/>
      <c r="I108" s="65">
        <f t="shared" si="5"/>
        <v>0</v>
      </c>
      <c r="J108" s="65"/>
      <c r="K108" s="65"/>
      <c r="L108" s="65"/>
      <c r="M108" s="92">
        <f t="shared" si="6"/>
        <v>0</v>
      </c>
      <c r="N108" s="63">
        <f aca="true" t="shared" si="18" ref="N108:N113">G108-J108-L108</f>
        <v>0</v>
      </c>
      <c r="O108" s="53">
        <f aca="true" t="shared" si="19" ref="O108:O113">N108*H108</f>
        <v>0</v>
      </c>
      <c r="P108" s="54"/>
      <c r="Q108" s="67"/>
      <c r="R108" s="43"/>
      <c r="S108" s="43"/>
      <c r="T108" s="43"/>
      <c r="U108" s="43"/>
      <c r="V108" s="43"/>
      <c r="W108" s="43"/>
      <c r="X108" s="43"/>
    </row>
    <row r="109" spans="1:24" s="55" customFormat="1" ht="27.75" customHeight="1">
      <c r="A109" s="56" t="s">
        <v>203</v>
      </c>
      <c r="B109" s="101" t="s">
        <v>202</v>
      </c>
      <c r="C109" s="102"/>
      <c r="D109" s="102"/>
      <c r="E109" s="103"/>
      <c r="F109" s="70" t="s">
        <v>29</v>
      </c>
      <c r="G109" s="58">
        <v>8.2</v>
      </c>
      <c r="H109" s="58">
        <v>36.54</v>
      </c>
      <c r="I109" s="59">
        <f t="shared" si="5"/>
        <v>299.628</v>
      </c>
      <c r="J109" s="60"/>
      <c r="K109" s="60"/>
      <c r="L109" s="61"/>
      <c r="M109" s="93">
        <f t="shared" si="6"/>
        <v>0</v>
      </c>
      <c r="N109" s="63">
        <f t="shared" si="18"/>
        <v>8.2</v>
      </c>
      <c r="O109" s="53">
        <f t="shared" si="19"/>
        <v>299.628</v>
      </c>
      <c r="P109" s="54"/>
      <c r="Q109" s="67"/>
      <c r="R109" s="43"/>
      <c r="S109" s="43"/>
      <c r="T109" s="43"/>
      <c r="U109" s="43"/>
      <c r="V109" s="43"/>
      <c r="W109" s="43"/>
      <c r="X109" s="43"/>
    </row>
    <row r="110" spans="1:24" s="55" customFormat="1" ht="27.75" customHeight="1">
      <c r="A110" s="56" t="s">
        <v>205</v>
      </c>
      <c r="B110" s="101" t="s">
        <v>204</v>
      </c>
      <c r="C110" s="102"/>
      <c r="D110" s="102"/>
      <c r="E110" s="103"/>
      <c r="F110" s="70" t="s">
        <v>29</v>
      </c>
      <c r="G110" s="58">
        <v>88.47</v>
      </c>
      <c r="H110" s="58">
        <v>37.4</v>
      </c>
      <c r="I110" s="59">
        <f t="shared" si="5"/>
        <v>3308.778</v>
      </c>
      <c r="J110" s="60"/>
      <c r="K110" s="60"/>
      <c r="L110" s="61"/>
      <c r="M110" s="93">
        <f t="shared" si="6"/>
        <v>0</v>
      </c>
      <c r="N110" s="63">
        <f t="shared" si="18"/>
        <v>88.47</v>
      </c>
      <c r="O110" s="53">
        <f t="shared" si="19"/>
        <v>3308.778</v>
      </c>
      <c r="P110" s="54"/>
      <c r="Q110" s="67"/>
      <c r="R110" s="43"/>
      <c r="S110" s="43"/>
      <c r="T110" s="43"/>
      <c r="U110" s="43"/>
      <c r="V110" s="43"/>
      <c r="W110" s="43"/>
      <c r="X110" s="43"/>
    </row>
    <row r="111" spans="1:24" s="55" customFormat="1" ht="12.75" customHeight="1">
      <c r="A111" s="56" t="s">
        <v>207</v>
      </c>
      <c r="B111" s="101" t="s">
        <v>206</v>
      </c>
      <c r="C111" s="102"/>
      <c r="D111" s="102"/>
      <c r="E111" s="103"/>
      <c r="F111" s="70" t="s">
        <v>29</v>
      </c>
      <c r="G111" s="58">
        <v>15.38</v>
      </c>
      <c r="H111" s="58">
        <v>8.99</v>
      </c>
      <c r="I111" s="59">
        <f t="shared" si="5"/>
        <v>138.2662</v>
      </c>
      <c r="J111" s="60"/>
      <c r="K111" s="60"/>
      <c r="L111" s="61"/>
      <c r="M111" s="93">
        <f t="shared" si="6"/>
        <v>0</v>
      </c>
      <c r="N111" s="63">
        <f t="shared" si="18"/>
        <v>15.38</v>
      </c>
      <c r="O111" s="53">
        <f t="shared" si="19"/>
        <v>138.2662</v>
      </c>
      <c r="P111" s="54"/>
      <c r="Q111" s="67"/>
      <c r="R111" s="43"/>
      <c r="S111" s="43"/>
      <c r="T111" s="43"/>
      <c r="U111" s="43"/>
      <c r="V111" s="43"/>
      <c r="W111" s="43"/>
      <c r="X111" s="43"/>
    </row>
    <row r="112" spans="1:24" s="55" customFormat="1" ht="12.75" customHeight="1">
      <c r="A112" s="56"/>
      <c r="B112" s="101" t="s">
        <v>208</v>
      </c>
      <c r="C112" s="102" t="s">
        <v>208</v>
      </c>
      <c r="D112" s="102" t="s">
        <v>208</v>
      </c>
      <c r="E112" s="103" t="s">
        <v>208</v>
      </c>
      <c r="F112" s="70" t="s">
        <v>29</v>
      </c>
      <c r="G112" s="58">
        <v>50</v>
      </c>
      <c r="H112" s="58">
        <v>7.6</v>
      </c>
      <c r="I112" s="59">
        <f t="shared" si="5"/>
        <v>380</v>
      </c>
      <c r="J112" s="60"/>
      <c r="K112" s="60"/>
      <c r="L112" s="61"/>
      <c r="M112" s="93">
        <f t="shared" si="6"/>
        <v>0</v>
      </c>
      <c r="N112" s="63">
        <f t="shared" si="18"/>
        <v>50</v>
      </c>
      <c r="O112" s="53">
        <f t="shared" si="19"/>
        <v>380</v>
      </c>
      <c r="P112" s="54"/>
      <c r="Q112" s="67"/>
      <c r="R112" s="43"/>
      <c r="S112" s="43"/>
      <c r="T112" s="43"/>
      <c r="U112" s="43"/>
      <c r="V112" s="43"/>
      <c r="W112" s="43"/>
      <c r="X112" s="43"/>
    </row>
    <row r="113" spans="1:24" s="55" customFormat="1" ht="12.75" customHeight="1" thickBot="1">
      <c r="A113" s="56"/>
      <c r="B113" s="101" t="s">
        <v>209</v>
      </c>
      <c r="C113" s="102" t="s">
        <v>209</v>
      </c>
      <c r="D113" s="102" t="s">
        <v>209</v>
      </c>
      <c r="E113" s="103" t="s">
        <v>209</v>
      </c>
      <c r="F113" s="70" t="s">
        <v>29</v>
      </c>
      <c r="G113" s="58">
        <v>50</v>
      </c>
      <c r="H113" s="58">
        <v>22</v>
      </c>
      <c r="I113" s="59">
        <f t="shared" si="5"/>
        <v>1100</v>
      </c>
      <c r="J113" s="60"/>
      <c r="K113" s="60"/>
      <c r="L113" s="61"/>
      <c r="M113" s="93">
        <f t="shared" si="6"/>
        <v>0</v>
      </c>
      <c r="N113" s="63">
        <f t="shared" si="18"/>
        <v>50</v>
      </c>
      <c r="O113" s="53">
        <f t="shared" si="19"/>
        <v>1100</v>
      </c>
      <c r="P113" s="54"/>
      <c r="Q113" s="67"/>
      <c r="R113" s="43"/>
      <c r="S113" s="43"/>
      <c r="T113" s="43"/>
      <c r="U113" s="43"/>
      <c r="V113" s="43"/>
      <c r="W113" s="43"/>
      <c r="X113" s="43"/>
    </row>
    <row r="114" spans="1:16" ht="19.5" customHeight="1" thickBot="1" thickTop="1">
      <c r="A114" s="95"/>
      <c r="B114" s="26"/>
      <c r="C114" s="26"/>
      <c r="D114" s="26"/>
      <c r="E114" s="26"/>
      <c r="F114" s="26"/>
      <c r="G114" s="26"/>
      <c r="H114" s="26"/>
      <c r="I114" s="36"/>
      <c r="J114" s="27" t="s">
        <v>22</v>
      </c>
      <c r="K114" s="28"/>
      <c r="L114" s="26"/>
      <c r="M114" s="96">
        <f>SUM(M75:M113)</f>
        <v>206477.08790399999</v>
      </c>
      <c r="N114" s="53"/>
      <c r="O114" s="50">
        <f>SUM(O9:O113)</f>
        <v>92794.68663200001</v>
      </c>
      <c r="P114" s="43" t="s">
        <v>21</v>
      </c>
    </row>
    <row r="115" spans="1:13" ht="19.5" customHeight="1" thickTop="1">
      <c r="A115" s="97" t="s">
        <v>17</v>
      </c>
      <c r="B115" s="71"/>
      <c r="C115" s="17"/>
      <c r="D115" s="104" t="str">
        <f>D37</f>
        <v>1ª MEDIÇÃO DO 1º ADITIVO EFETUADA   EM  21/05/2019</v>
      </c>
      <c r="E115" s="105"/>
      <c r="F115" s="105"/>
      <c r="G115" s="105"/>
      <c r="H115" s="106"/>
      <c r="I115" s="37" t="s">
        <v>18</v>
      </c>
      <c r="J115" s="71"/>
      <c r="K115" s="71"/>
      <c r="L115" s="71"/>
      <c r="M115" s="17"/>
    </row>
    <row r="116" spans="1:15" ht="19.5" customHeight="1" thickBot="1">
      <c r="A116" s="98" t="s">
        <v>19</v>
      </c>
      <c r="B116" s="19"/>
      <c r="C116" s="18"/>
      <c r="D116" s="16"/>
      <c r="E116" s="16"/>
      <c r="F116" s="16"/>
      <c r="G116" s="16"/>
      <c r="H116" s="16"/>
      <c r="I116" s="38"/>
      <c r="J116" s="16"/>
      <c r="K116" s="16"/>
      <c r="L116" s="16"/>
      <c r="M116" s="18"/>
      <c r="O116" s="31">
        <f>K118+M114+O114</f>
        <v>299271.774536</v>
      </c>
    </row>
    <row r="117" spans="5:16" ht="15" customHeight="1" thickTop="1">
      <c r="E117" s="127" t="s">
        <v>34</v>
      </c>
      <c r="F117" s="127"/>
      <c r="G117" s="127"/>
      <c r="H117" s="127"/>
      <c r="I117" s="119">
        <f>SUM(I9:I113)</f>
        <v>299271.774536</v>
      </c>
      <c r="J117" s="119"/>
      <c r="O117" s="51">
        <f>O116-I117</f>
        <v>0</v>
      </c>
      <c r="P117" s="43" t="s">
        <v>25</v>
      </c>
    </row>
    <row r="118" spans="6:11" ht="15" customHeight="1">
      <c r="F118" s="125"/>
      <c r="G118" s="126"/>
      <c r="H118" s="120" t="s">
        <v>24</v>
      </c>
      <c r="I118" s="120"/>
      <c r="J118" s="121"/>
      <c r="K118" s="40">
        <f>SUM(K9:K113)</f>
        <v>0</v>
      </c>
    </row>
    <row r="119" ht="15" customHeight="1">
      <c r="I119" s="39"/>
    </row>
    <row r="120" spans="11:13" ht="15" customHeight="1">
      <c r="K120" s="1"/>
      <c r="M120" s="45">
        <f>M114+'[1]GINASIO'!$M$148:$N$148</f>
        <v>203266.658004</v>
      </c>
    </row>
    <row r="121" ht="15" customHeight="1">
      <c r="M121" s="45"/>
    </row>
    <row r="122" spans="11:13" ht="15" customHeight="1">
      <c r="K122" s="1"/>
      <c r="M122" s="45"/>
    </row>
    <row r="123" ht="15" customHeight="1">
      <c r="M123" s="45"/>
    </row>
    <row r="124" spans="11:13" ht="15" customHeight="1">
      <c r="K124" s="1"/>
      <c r="M124" s="45"/>
    </row>
    <row r="125" ht="15" customHeight="1">
      <c r="M125" s="45"/>
    </row>
    <row r="126" ht="15" customHeight="1">
      <c r="M126" s="45"/>
    </row>
    <row r="127" ht="15" customHeight="1">
      <c r="N127" s="46"/>
    </row>
    <row r="128" ht="15" customHeight="1">
      <c r="M128" s="44"/>
    </row>
    <row r="129" ht="15" customHeight="1">
      <c r="M129" s="44"/>
    </row>
    <row r="130" ht="15" customHeight="1">
      <c r="M130" s="44"/>
    </row>
    <row r="131" ht="15" customHeight="1"/>
    <row r="132" ht="15" customHeight="1">
      <c r="M132" s="44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</sheetData>
  <sheetProtection/>
  <mergeCells count="102">
    <mergeCell ref="B98:E98"/>
    <mergeCell ref="B108:E108"/>
    <mergeCell ref="B89:E89"/>
    <mergeCell ref="B90:E90"/>
    <mergeCell ref="D40:I40"/>
    <mergeCell ref="D41:I41"/>
    <mergeCell ref="D42:I42"/>
    <mergeCell ref="D43:I43"/>
    <mergeCell ref="B67:E67"/>
    <mergeCell ref="B79:E79"/>
    <mergeCell ref="B80:E80"/>
    <mergeCell ref="B81:E81"/>
    <mergeCell ref="B82:E82"/>
    <mergeCell ref="B83:E83"/>
    <mergeCell ref="B61:E61"/>
    <mergeCell ref="B64:E64"/>
    <mergeCell ref="B65:E65"/>
    <mergeCell ref="B59:E59"/>
    <mergeCell ref="B63:E63"/>
    <mergeCell ref="B66:E66"/>
    <mergeCell ref="B48:E48"/>
    <mergeCell ref="B51:E51"/>
    <mergeCell ref="B50:E50"/>
    <mergeCell ref="B52:E52"/>
    <mergeCell ref="B53:E53"/>
    <mergeCell ref="B60:E60"/>
    <mergeCell ref="B29:E29"/>
    <mergeCell ref="B56:E56"/>
    <mergeCell ref="B57:E57"/>
    <mergeCell ref="B58:E58"/>
    <mergeCell ref="B33:E33"/>
    <mergeCell ref="B34:E34"/>
    <mergeCell ref="B35:E35"/>
    <mergeCell ref="B31:E31"/>
    <mergeCell ref="B47:E47"/>
    <mergeCell ref="D37:H37"/>
    <mergeCell ref="B55:E55"/>
    <mergeCell ref="B11:E11"/>
    <mergeCell ref="B23:E23"/>
    <mergeCell ref="B27:E27"/>
    <mergeCell ref="B14:E14"/>
    <mergeCell ref="B15:E15"/>
    <mergeCell ref="B16:E16"/>
    <mergeCell ref="B17:E17"/>
    <mergeCell ref="B32:E32"/>
    <mergeCell ref="B26:E26"/>
    <mergeCell ref="B62:E62"/>
    <mergeCell ref="H118:J118"/>
    <mergeCell ref="D2:I2"/>
    <mergeCell ref="D3:I3"/>
    <mergeCell ref="D4:I4"/>
    <mergeCell ref="B9:E9"/>
    <mergeCell ref="B10:E10"/>
    <mergeCell ref="D5:I5"/>
    <mergeCell ref="F118:G118"/>
    <mergeCell ref="E117:H117"/>
    <mergeCell ref="B49:E49"/>
    <mergeCell ref="B12:E12"/>
    <mergeCell ref="B28:E28"/>
    <mergeCell ref="B13:E13"/>
    <mergeCell ref="D115:H115"/>
    <mergeCell ref="I117:J117"/>
    <mergeCell ref="B22:E22"/>
    <mergeCell ref="B24:E24"/>
    <mergeCell ref="B25:E25"/>
    <mergeCell ref="B54:E54"/>
    <mergeCell ref="B84:E84"/>
    <mergeCell ref="B85:E85"/>
    <mergeCell ref="B86:E86"/>
    <mergeCell ref="B87:E87"/>
    <mergeCell ref="B88:E88"/>
    <mergeCell ref="B18:E18"/>
    <mergeCell ref="B19:E19"/>
    <mergeCell ref="B20:E20"/>
    <mergeCell ref="B21:E21"/>
    <mergeCell ref="B30:E30"/>
    <mergeCell ref="B102:E102"/>
    <mergeCell ref="B103:E103"/>
    <mergeCell ref="B104:E104"/>
    <mergeCell ref="B91:E91"/>
    <mergeCell ref="B92:E92"/>
    <mergeCell ref="B93:E93"/>
    <mergeCell ref="B94:E94"/>
    <mergeCell ref="B95:E95"/>
    <mergeCell ref="B96:E96"/>
    <mergeCell ref="B97:E97"/>
    <mergeCell ref="B111:E111"/>
    <mergeCell ref="B112:E112"/>
    <mergeCell ref="B113:E113"/>
    <mergeCell ref="B105:E105"/>
    <mergeCell ref="B106:E106"/>
    <mergeCell ref="B107:E107"/>
    <mergeCell ref="B109:E109"/>
    <mergeCell ref="B110:E110"/>
    <mergeCell ref="D69:H69"/>
    <mergeCell ref="D72:I72"/>
    <mergeCell ref="D73:I73"/>
    <mergeCell ref="D74:I74"/>
    <mergeCell ref="D75:I75"/>
    <mergeCell ref="B99:E99"/>
    <mergeCell ref="B100:E100"/>
    <mergeCell ref="B101:E101"/>
  </mergeCells>
  <printOptions horizontalCentered="1" verticalCentered="1"/>
  <pageMargins left="0" right="0" top="0" bottom="0" header="0" footer="0"/>
  <pageSetup horizontalDpi="600" verticalDpi="600" orientation="landscape" paperSize="9" scale="69" r:id="rId1"/>
  <rowBreaks count="2" manualBreakCount="2">
    <brk id="38" max="12" man="1"/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2019-05-22T14:08:21Z</cp:lastPrinted>
  <dcterms:created xsi:type="dcterms:W3CDTF">1996-10-29T12:43:50Z</dcterms:created>
  <dcterms:modified xsi:type="dcterms:W3CDTF">2019-05-22T15:35:26Z</dcterms:modified>
  <cp:category/>
  <cp:version/>
  <cp:contentType/>
  <cp:contentStatus/>
</cp:coreProperties>
</file>