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26" activeTab="0"/>
  </bookViews>
  <sheets>
    <sheet name="1ª MEDIÇÃO" sheetId="1" r:id="rId1"/>
    <sheet name="PLAN_01" sheetId="2" r:id="rId2"/>
    <sheet name="ITEF_02" sheetId="3" state="hidden" r:id="rId3"/>
    <sheet name="ITEF_03" sheetId="4" state="hidden" r:id="rId4"/>
    <sheet name="ITPF_01" sheetId="5" r:id="rId5"/>
    <sheet name="ITOP_02" sheetId="6" r:id="rId6"/>
    <sheet name="ITAM_01" sheetId="7" r:id="rId7"/>
    <sheet name="IREG_01" sheetId="8" state="hidden" r:id="rId8"/>
    <sheet name="CMED_01" sheetId="9" state="hidden" r:id="rId9"/>
    <sheet name="LESP_02" sheetId="10" state="hidden" r:id="rId10"/>
    <sheet name="LESP_03" sheetId="11" state="hidden" r:id="rId11"/>
    <sheet name="RPFO_01" sheetId="12" state="hidden" r:id="rId12"/>
    <sheet name="RCTA_01" sheetId="13" state="hidden" r:id="rId13"/>
    <sheet name="INTF_01" sheetId="14" state="hidden" r:id="rId14"/>
    <sheet name="RFIN_01" sheetId="15" state="hidden" r:id="rId15"/>
    <sheet name="RIEO_01" sheetId="16" state="hidden" r:id="rId16"/>
    <sheet name="CSPV_01" sheetId="17" r:id="rId17"/>
  </sheets>
  <definedNames>
    <definedName name="_xlnm.Print_Area" localSheetId="0">'1ª MEDIÇÃO'!$A$1:$P$44</definedName>
    <definedName name="Excel_BuiltIn_Print_Area" localSheetId="0">'1ª MEDIÇÃO'!$A$1:$P$42</definedName>
    <definedName name="_xlnm.Print_Titles" localSheetId="0">'1ª MEDIÇÃO'!$1:$14</definedName>
  </definedNames>
  <calcPr fullCalcOnLoad="1"/>
</workbook>
</file>

<file path=xl/sharedStrings.xml><?xml version="1.0" encoding="utf-8"?>
<sst xmlns="http://schemas.openxmlformats.org/spreadsheetml/2006/main" count="210" uniqueCount="83">
  <si>
    <t>PREFEITURA MUNICIPAL DE PRESIDENTE KENNEDY</t>
  </si>
  <si>
    <t>ESTADO DO ESPÍRITO SANTO</t>
  </si>
  <si>
    <t>Secretaria Municipal de Obras</t>
  </si>
  <si>
    <t>Obra</t>
  </si>
  <si>
    <t xml:space="preserve">SUPERVISÃO E APOIO À FISCALIZAÇÃO TÉCNICA, AMBIENTAL E DE REGULARIDADE TRABALHISTA, FISCAL E PREVIDENCIÁRIA DAS OBRAS RODOVIÁRIAS DO MUNICÍPIO DE PRESIDENTE KENNEDY </t>
  </si>
  <si>
    <t>Contrato nº:</t>
  </si>
  <si>
    <t>313/2018</t>
  </si>
  <si>
    <t>Início:</t>
  </si>
  <si>
    <t>Endereço</t>
  </si>
  <si>
    <t>VÁRIOS TRECHOS</t>
  </si>
  <si>
    <t>Data do Contrato:</t>
  </si>
  <si>
    <t>19/12/2018 a 19/01/2019</t>
  </si>
  <si>
    <t>Empreiteira</t>
  </si>
  <si>
    <t>PROJEL ENGENHARIA ESPECIALIZADA LTDA</t>
  </si>
  <si>
    <t>Prazo de Execução:</t>
  </si>
  <si>
    <t>12 MESES</t>
  </si>
  <si>
    <t>Data da Medição:</t>
  </si>
  <si>
    <t>ITEM</t>
  </si>
  <si>
    <t>SIGLA DO PRODUTO</t>
  </si>
  <si>
    <t>ESPECIFICAÇÃO</t>
  </si>
  <si>
    <t>UN.</t>
  </si>
  <si>
    <t>QUANT.</t>
  </si>
  <si>
    <t>PREÇO UNIT.</t>
  </si>
  <si>
    <t>TOTAL PLANILHA</t>
  </si>
  <si>
    <t>ACUMULADO ANTERIOR</t>
  </si>
  <si>
    <r>
      <rPr>
        <b/>
        <vertAlign val="superscript"/>
        <sz val="9"/>
        <rFont val="Arial"/>
        <family val="2"/>
      </rPr>
      <t>1ª</t>
    </r>
    <r>
      <rPr>
        <b/>
        <sz val="9"/>
        <rFont val="Arial"/>
        <family val="2"/>
      </rPr>
      <t xml:space="preserve"> MEDIÇÃO</t>
    </r>
  </si>
  <si>
    <t>TOTAL MEDIDO</t>
  </si>
  <si>
    <t>TOTAL</t>
  </si>
  <si>
    <t xml:space="preserve">                        </t>
  </si>
  <si>
    <t>%</t>
  </si>
  <si>
    <t>PLAN 01</t>
  </si>
  <si>
    <t>Análise do Plano de Trabalho (PT) e Plano de Controle e Gestão da Qualidade (PCGQ)</t>
  </si>
  <si>
    <t>UND.</t>
  </si>
  <si>
    <t>ITEF 02</t>
  </si>
  <si>
    <t>Inspeção técnica de engenharia em serviços de implantação ou pavimentação ou duplicação de rodovias</t>
  </si>
  <si>
    <t>ITEF 03</t>
  </si>
  <si>
    <t>Inspeção técnica de engenharia em serviço de construção ou recuperação estrutural ou ampliação de obras de arte especiais (pontes e via dutos) ou estruturas especiais de contenção</t>
  </si>
  <si>
    <t>ITPF 01</t>
  </si>
  <si>
    <t>Inspeção técnica permanente em obras e serviços de engenharia</t>
  </si>
  <si>
    <t>ITOP 02</t>
  </si>
  <si>
    <t>Inspeção topográfica e outros procedimentos de avaliação quantitativa de serviços executados em obras de implantação ou pavimentação ou duplicação de rodovias</t>
  </si>
  <si>
    <t>ITAM 01</t>
  </si>
  <si>
    <t>Inspeção técnica ambiental e supervisão da efetivação das medidas recomendadas pelos órgãos ambientais nas obras e serviços rodoviários</t>
  </si>
  <si>
    <t>IREG 01</t>
  </si>
  <si>
    <t>Inspeção e supervisão das condições de regularidade fiscal, previdenciária e trabalhista</t>
  </si>
  <si>
    <t>CMED 01</t>
  </si>
  <si>
    <t>Consolidação de elementos de medição de obras e serviços de engenharia</t>
  </si>
  <si>
    <t>LESP 02</t>
  </si>
  <si>
    <t>Laudo técnico de especialistas em obras, projetos e serviços de engenharia rodoviária</t>
  </si>
  <si>
    <t>LESP 03</t>
  </si>
  <si>
    <t>Laudo geotécnico elementar</t>
  </si>
  <si>
    <t>RPFO 01</t>
  </si>
  <si>
    <t>Revisão de projetos na fase de obra</t>
  </si>
  <si>
    <t>RCTA 01</t>
  </si>
  <si>
    <t>Consolidação de elementos para celebração de termos de aditamento aos contratos de obras e serviços rodoviários</t>
  </si>
  <si>
    <t>INTF 01</t>
  </si>
  <si>
    <t>Apoio na solução de interferências em redes de serviços públicos</t>
  </si>
  <si>
    <t>RFIN 01</t>
  </si>
  <si>
    <t>Elaboração de relatório final do projeto "As Built"</t>
  </si>
  <si>
    <t>RIEO 01</t>
  </si>
  <si>
    <t>Relatório de Inspeção de entrega de obra</t>
  </si>
  <si>
    <t>CSPV 01</t>
  </si>
  <si>
    <t>Consolidação dos serviços especializados de engenharia rodoviária de supervisão e apoio técnico à fiscalização das obras</t>
  </si>
  <si>
    <t>ACUMULADO</t>
  </si>
  <si>
    <t>% ACUMULADO</t>
  </si>
  <si>
    <t>SALDO</t>
  </si>
  <si>
    <t>'</t>
  </si>
  <si>
    <t>SERVIÇO:</t>
  </si>
  <si>
    <t>LOCALIZAÇÃO</t>
  </si>
  <si>
    <t>OBSERVAÇÃO</t>
  </si>
  <si>
    <t>OBRA</t>
  </si>
  <si>
    <t>TRECHO</t>
  </si>
  <si>
    <t xml:space="preserve">TOTAL </t>
  </si>
  <si>
    <t>ÁGUA PRETINHA - SANTA LÚCIA - DIVISA ÁTILIO VIVACQUA</t>
  </si>
  <si>
    <t>2.4</t>
  </si>
  <si>
    <t>ÁGUA PRETINHA - SANTA LÚCIA - CANCELA</t>
  </si>
  <si>
    <t>2.3</t>
  </si>
  <si>
    <t xml:space="preserve">COUT LOCAÇÕES </t>
  </si>
  <si>
    <t>THOR CONSTRUTORA</t>
  </si>
  <si>
    <t>CAJÚ - CANCELA - MONTE BELO</t>
  </si>
  <si>
    <t>3.2</t>
  </si>
  <si>
    <t>CONSTRUTORA PREMOCIL</t>
  </si>
  <si>
    <t>QTD.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</si>
</sst>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"/>
    <numFmt numFmtId="166" formatCode="0000"/>
    <numFmt numFmtId="167" formatCode="[$R$-416]\ #,##0.00;[Red]\-[$R$-416]\ #,##0.00"/>
    <numFmt numFmtId="168" formatCode="0.000"/>
    <numFmt numFmtId="169" formatCode="_(* #,##0.0_);_(* \(#,##0.0\);_(* \-??_);_(@_)"/>
    <numFmt numFmtId="170" formatCode="&quot;R$ &quot;#,##0.00_);[Red]&quot;(R$ &quot;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4"/>
      <name val="BankGothic Lt BT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sz val="11"/>
      <name val="Arial Narrow"/>
      <family val="2"/>
    </font>
    <font>
      <sz val="10"/>
      <color indexed="8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b/>
      <sz val="6"/>
      <name val="Arial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" fillId="33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6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14" fontId="8" fillId="33" borderId="11" xfId="0" applyNumberFormat="1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14" fontId="10" fillId="0" borderId="0" xfId="0" applyNumberFormat="1" applyFont="1" applyBorder="1" applyAlignment="1">
      <alignment horizontal="left"/>
    </xf>
    <xf numFmtId="49" fontId="8" fillId="33" borderId="12" xfId="0" applyNumberFormat="1" applyFont="1" applyFill="1" applyBorder="1" applyAlignment="1">
      <alignment horizontal="left"/>
    </xf>
    <xf numFmtId="49" fontId="11" fillId="33" borderId="12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left"/>
    </xf>
    <xf numFmtId="14" fontId="8" fillId="33" borderId="1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8" fillId="0" borderId="14" xfId="0" applyNumberFormat="1" applyFont="1" applyFill="1" applyBorder="1" applyAlignment="1">
      <alignment horizontal="center"/>
    </xf>
    <xf numFmtId="10" fontId="8" fillId="0" borderId="14" xfId="0" applyNumberFormat="1" applyFont="1" applyFill="1" applyBorder="1" applyAlignment="1">
      <alignment horizontal="center"/>
    </xf>
    <xf numFmtId="4" fontId="8" fillId="34" borderId="14" xfId="0" applyNumberFormat="1" applyFont="1" applyFill="1" applyBorder="1" applyAlignment="1">
      <alignment horizontal="center"/>
    </xf>
    <xf numFmtId="10" fontId="8" fillId="34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166" fontId="15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2" fontId="0" fillId="0" borderId="14" xfId="62" applyNumberFormat="1" applyFont="1" applyFill="1" applyBorder="1" applyAlignment="1" applyProtection="1">
      <alignment vertical="center"/>
      <protection/>
    </xf>
    <xf numFmtId="2" fontId="0" fillId="0" borderId="14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horizontal="center"/>
    </xf>
    <xf numFmtId="10" fontId="6" fillId="0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vertical="center"/>
    </xf>
    <xf numFmtId="10" fontId="0" fillId="34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10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vertical="center"/>
    </xf>
    <xf numFmtId="10" fontId="6" fillId="0" borderId="1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7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vertical="center" wrapText="1"/>
    </xf>
    <xf numFmtId="4" fontId="8" fillId="35" borderId="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169" fontId="19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167" fontId="6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4" fontId="0" fillId="0" borderId="14" xfId="62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36" borderId="14" xfId="47" applyFont="1" applyFill="1" applyBorder="1" applyAlignment="1">
      <alignment horizontal="center" vertical="center"/>
      <protection/>
    </xf>
    <xf numFmtId="0" fontId="6" fillId="36" borderId="14" xfId="0" applyFont="1" applyFill="1" applyBorder="1" applyAlignment="1">
      <alignment horizontal="center" wrapText="1"/>
    </xf>
    <xf numFmtId="0" fontId="6" fillId="36" borderId="14" xfId="47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49" fontId="0" fillId="0" borderId="16" xfId="47" applyNumberFormat="1" applyFont="1" applyBorder="1" applyAlignment="1">
      <alignment horizontal="center" vertical="center"/>
      <protection/>
    </xf>
    <xf numFmtId="0" fontId="0" fillId="0" borderId="17" xfId="47" applyFont="1" applyBorder="1" applyAlignment="1">
      <alignment horizontal="center" vertical="center"/>
      <protection/>
    </xf>
    <xf numFmtId="4" fontId="21" fillId="0" borderId="16" xfId="64" applyNumberFormat="1" applyFont="1" applyFill="1" applyBorder="1" applyAlignment="1" applyProtection="1">
      <alignment horizontal="center" vertical="center"/>
      <protection/>
    </xf>
    <xf numFmtId="4" fontId="0" fillId="0" borderId="16" xfId="63" applyNumberFormat="1" applyFont="1" applyFill="1" applyBorder="1" applyAlignment="1" applyProtection="1">
      <alignment horizontal="center" vertical="center"/>
      <protection/>
    </xf>
    <xf numFmtId="0" fontId="22" fillId="0" borderId="16" xfId="47" applyFont="1" applyBorder="1" applyAlignment="1">
      <alignment horizontal="center" vertical="center"/>
      <protection/>
    </xf>
    <xf numFmtId="0" fontId="22" fillId="0" borderId="18" xfId="47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49" fontId="0" fillId="0" borderId="16" xfId="47" applyNumberFormat="1" applyFont="1" applyFill="1" applyBorder="1" applyAlignment="1">
      <alignment horizontal="center" vertical="center"/>
      <protection/>
    </xf>
    <xf numFmtId="0" fontId="0" fillId="0" borderId="17" xfId="47" applyFont="1" applyFill="1" applyBorder="1" applyAlignment="1">
      <alignment horizontal="center" vertical="center"/>
      <protection/>
    </xf>
    <xf numFmtId="4" fontId="23" fillId="0" borderId="16" xfId="63" applyNumberFormat="1" applyFont="1" applyFill="1" applyBorder="1" applyAlignment="1" applyProtection="1">
      <alignment horizontal="center" vertical="center"/>
      <protection/>
    </xf>
    <xf numFmtId="4" fontId="23" fillId="0" borderId="18" xfId="63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2" fontId="0" fillId="0" borderId="16" xfId="47" applyNumberFormat="1" applyFont="1" applyBorder="1" applyAlignment="1">
      <alignment horizontal="center" vertical="center"/>
      <protection/>
    </xf>
    <xf numFmtId="0" fontId="0" fillId="0" borderId="16" xfId="47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49" fontId="0" fillId="0" borderId="17" xfId="47" applyNumberFormat="1" applyFont="1" applyBorder="1" applyAlignment="1">
      <alignment horizontal="center" vertical="center"/>
      <protection/>
    </xf>
    <xf numFmtId="0" fontId="0" fillId="0" borderId="17" xfId="47" applyFont="1" applyBorder="1" applyAlignment="1">
      <alignment vertical="center"/>
      <protection/>
    </xf>
    <xf numFmtId="0" fontId="22" fillId="0" borderId="17" xfId="47" applyFont="1" applyBorder="1" applyAlignment="1">
      <alignment horizontal="center" vertical="center"/>
      <protection/>
    </xf>
    <xf numFmtId="0" fontId="22" fillId="0" borderId="21" xfId="47" applyFont="1" applyBorder="1" applyAlignment="1">
      <alignment horizontal="center" vertical="center"/>
      <protection/>
    </xf>
    <xf numFmtId="0" fontId="0" fillId="0" borderId="22" xfId="47" applyFont="1" applyBorder="1" applyAlignment="1">
      <alignment horizontal="center" vertical="center"/>
      <protection/>
    </xf>
    <xf numFmtId="4" fontId="21" fillId="0" borderId="22" xfId="64" applyNumberFormat="1" applyFont="1" applyFill="1" applyBorder="1" applyAlignment="1" applyProtection="1">
      <alignment horizontal="center" vertical="center"/>
      <protection/>
    </xf>
    <xf numFmtId="4" fontId="6" fillId="0" borderId="14" xfId="47" applyNumberFormat="1" applyFont="1" applyFill="1" applyBorder="1" applyAlignment="1">
      <alignment horizontal="center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6" fillId="36" borderId="23" xfId="47" applyFont="1" applyFill="1" applyBorder="1" applyAlignment="1">
      <alignment horizontal="center" vertical="center"/>
      <protection/>
    </xf>
    <xf numFmtId="0" fontId="22" fillId="0" borderId="24" xfId="47" applyFont="1" applyFill="1" applyBorder="1" applyAlignment="1">
      <alignment horizontal="center" vertical="center"/>
      <protection/>
    </xf>
    <xf numFmtId="0" fontId="22" fillId="0" borderId="24" xfId="47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 vertical="center"/>
      <protection/>
    </xf>
    <xf numFmtId="0" fontId="6" fillId="36" borderId="26" xfId="0" applyFont="1" applyFill="1" applyBorder="1" applyAlignment="1">
      <alignment horizontal="center" wrapText="1"/>
    </xf>
    <xf numFmtId="0" fontId="6" fillId="36" borderId="26" xfId="47" applyFont="1" applyFill="1" applyBorder="1" applyAlignment="1">
      <alignment horizontal="center" vertical="center" wrapText="1"/>
      <protection/>
    </xf>
    <xf numFmtId="0" fontId="6" fillId="36" borderId="26" xfId="47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49" fontId="0" fillId="0" borderId="27" xfId="47" applyNumberFormat="1" applyFont="1" applyBorder="1" applyAlignment="1">
      <alignment horizontal="center" vertical="center"/>
      <protection/>
    </xf>
    <xf numFmtId="0" fontId="0" fillId="0" borderId="27" xfId="47" applyFont="1" applyBorder="1" applyAlignment="1">
      <alignment horizontal="center" vertical="center"/>
      <protection/>
    </xf>
    <xf numFmtId="4" fontId="21" fillId="0" borderId="27" xfId="64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49" fontId="0" fillId="0" borderId="27" xfId="47" applyNumberFormat="1" applyFont="1" applyFill="1" applyBorder="1" applyAlignment="1">
      <alignment horizontal="center" vertical="center"/>
      <protection/>
    </xf>
    <xf numFmtId="0" fontId="0" fillId="0" borderId="27" xfId="47" applyFont="1" applyFill="1" applyBorder="1" applyAlignment="1">
      <alignment horizontal="center" vertical="center"/>
      <protection/>
    </xf>
    <xf numFmtId="2" fontId="0" fillId="0" borderId="27" xfId="47" applyNumberFormat="1" applyFont="1" applyBorder="1" applyAlignment="1">
      <alignment horizontal="center" vertical="center"/>
      <protection/>
    </xf>
    <xf numFmtId="0" fontId="6" fillId="36" borderId="27" xfId="47" applyFont="1" applyFill="1" applyBorder="1" applyAlignment="1">
      <alignment horizontal="center" vertical="center"/>
      <protection/>
    </xf>
    <xf numFmtId="4" fontId="6" fillId="0" borderId="27" xfId="47" applyNumberFormat="1" applyFont="1" applyFill="1" applyBorder="1" applyAlignment="1">
      <alignment horizontal="center" vertical="center"/>
      <protection/>
    </xf>
    <xf numFmtId="0" fontId="6" fillId="14" borderId="27" xfId="47" applyFont="1" applyFill="1" applyBorder="1" applyAlignment="1">
      <alignment horizontal="center" vertical="center"/>
      <protection/>
    </xf>
    <xf numFmtId="0" fontId="6" fillId="36" borderId="27" xfId="0" applyFont="1" applyFill="1" applyBorder="1" applyAlignment="1">
      <alignment horizontal="center" wrapText="1"/>
    </xf>
    <xf numFmtId="0" fontId="6" fillId="36" borderId="27" xfId="47" applyFont="1" applyFill="1" applyBorder="1" applyAlignment="1">
      <alignment horizontal="center" vertical="center" wrapText="1"/>
      <protection/>
    </xf>
    <xf numFmtId="170" fontId="8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21" fillId="0" borderId="27" xfId="64" applyNumberFormat="1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>
      <alignment horizontal="center" vertical="center"/>
    </xf>
    <xf numFmtId="0" fontId="6" fillId="36" borderId="14" xfId="47" applyFont="1" applyFill="1" applyBorder="1" applyAlignment="1">
      <alignment horizontal="center" vertical="center"/>
      <protection/>
    </xf>
    <xf numFmtId="0" fontId="6" fillId="36" borderId="14" xfId="47" applyFont="1" applyFill="1" applyBorder="1" applyAlignment="1">
      <alignment horizontal="left" vertical="center" wrapText="1"/>
      <protection/>
    </xf>
    <xf numFmtId="0" fontId="6" fillId="36" borderId="14" xfId="0" applyFont="1" applyFill="1" applyBorder="1" applyAlignment="1">
      <alignment horizontal="center" vertical="center"/>
    </xf>
    <xf numFmtId="0" fontId="6" fillId="36" borderId="26" xfId="47" applyFont="1" applyFill="1" applyBorder="1" applyAlignment="1">
      <alignment horizontal="center" vertical="center"/>
      <protection/>
    </xf>
    <xf numFmtId="0" fontId="6" fillId="36" borderId="28" xfId="47" applyFont="1" applyFill="1" applyBorder="1" applyAlignment="1">
      <alignment horizontal="center" vertical="center"/>
      <protection/>
    </xf>
    <xf numFmtId="0" fontId="6" fillId="36" borderId="29" xfId="47" applyFont="1" applyFill="1" applyBorder="1" applyAlignment="1">
      <alignment horizontal="center" vertical="center"/>
      <protection/>
    </xf>
    <xf numFmtId="0" fontId="6" fillId="36" borderId="30" xfId="47" applyFont="1" applyFill="1" applyBorder="1" applyAlignment="1">
      <alignment horizontal="center" vertical="center"/>
      <protection/>
    </xf>
    <xf numFmtId="0" fontId="6" fillId="36" borderId="31" xfId="47" applyFont="1" applyFill="1" applyBorder="1" applyAlignment="1">
      <alignment horizontal="center" vertical="center"/>
      <protection/>
    </xf>
    <xf numFmtId="0" fontId="6" fillId="36" borderId="0" xfId="47" applyFont="1" applyFill="1" applyBorder="1" applyAlignment="1">
      <alignment horizontal="center" vertical="center"/>
      <protection/>
    </xf>
    <xf numFmtId="0" fontId="6" fillId="36" borderId="32" xfId="47" applyFont="1" applyFill="1" applyBorder="1" applyAlignment="1">
      <alignment horizontal="center" vertical="center"/>
      <protection/>
    </xf>
    <xf numFmtId="4" fontId="21" fillId="0" borderId="33" xfId="64" applyNumberFormat="1" applyFont="1" applyFill="1" applyBorder="1" applyAlignment="1" applyProtection="1">
      <alignment horizontal="center" vertical="center"/>
      <protection/>
    </xf>
    <xf numFmtId="4" fontId="21" fillId="0" borderId="34" xfId="64" applyNumberFormat="1" applyFont="1" applyFill="1" applyBorder="1" applyAlignment="1" applyProtection="1">
      <alignment horizontal="center" vertical="center"/>
      <protection/>
    </xf>
    <xf numFmtId="4" fontId="21" fillId="0" borderId="35" xfId="64" applyNumberFormat="1" applyFont="1" applyFill="1" applyBorder="1" applyAlignment="1" applyProtection="1">
      <alignment horizontal="center" vertical="center"/>
      <protection/>
    </xf>
    <xf numFmtId="0" fontId="0" fillId="0" borderId="27" xfId="47" applyFont="1" applyBorder="1" applyAlignment="1">
      <alignment horizontal="center" vertical="center"/>
      <protection/>
    </xf>
    <xf numFmtId="0" fontId="0" fillId="36" borderId="27" xfId="0" applyFont="1" applyFill="1" applyBorder="1" applyAlignment="1">
      <alignment horizontal="center" vertical="center"/>
    </xf>
    <xf numFmtId="0" fontId="6" fillId="36" borderId="27" xfId="47" applyFont="1" applyFill="1" applyBorder="1" applyAlignment="1">
      <alignment horizontal="center" vertical="center"/>
      <protection/>
    </xf>
    <xf numFmtId="0" fontId="6" fillId="36" borderId="27" xfId="47" applyFont="1" applyFill="1" applyBorder="1" applyAlignment="1">
      <alignment horizontal="left" vertical="center" wrapText="1"/>
      <protection/>
    </xf>
    <xf numFmtId="0" fontId="6" fillId="36" borderId="27" xfId="0" applyFont="1" applyFill="1" applyBorder="1" applyAlignment="1">
      <alignment horizontal="center" vertical="center"/>
    </xf>
    <xf numFmtId="4" fontId="0" fillId="0" borderId="27" xfId="63" applyNumberFormat="1" applyFont="1" applyFill="1" applyBorder="1" applyAlignment="1" applyProtection="1">
      <alignment horizontal="center" vertical="center"/>
      <protection/>
    </xf>
    <xf numFmtId="0" fontId="22" fillId="0" borderId="27" xfId="47" applyFont="1" applyBorder="1" applyAlignment="1">
      <alignment horizontal="center" vertical="center"/>
      <protection/>
    </xf>
    <xf numFmtId="4" fontId="23" fillId="0" borderId="27" xfId="63" applyNumberFormat="1" applyFont="1" applyFill="1" applyBorder="1" applyAlignment="1" applyProtection="1">
      <alignment horizontal="center" vertical="center"/>
      <protection/>
    </xf>
    <xf numFmtId="0" fontId="0" fillId="0" borderId="27" xfId="47" applyFont="1" applyBorder="1" applyAlignment="1">
      <alignment vertical="center"/>
      <protection/>
    </xf>
    <xf numFmtId="0" fontId="6" fillId="0" borderId="27" xfId="47" applyFont="1" applyFill="1" applyBorder="1" applyAlignment="1">
      <alignment horizontal="center" vertical="center"/>
      <protection/>
    </xf>
    <xf numFmtId="0" fontId="22" fillId="0" borderId="27" xfId="47" applyFont="1" applyFill="1" applyBorder="1" applyAlignment="1">
      <alignment horizontal="center" vertical="center"/>
      <protection/>
    </xf>
    <xf numFmtId="0" fontId="6" fillId="8" borderId="27" xfId="47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10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2 3" xfId="64"/>
  </cellStyles>
  <dxfs count="19"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</xdr:row>
      <xdr:rowOff>171450</xdr:rowOff>
    </xdr:from>
    <xdr:to>
      <xdr:col>15</xdr:col>
      <xdr:colOff>323850</xdr:colOff>
      <xdr:row>5</xdr:row>
      <xdr:rowOff>180975</xdr:rowOff>
    </xdr:to>
    <xdr:sp fLocksText="0">
      <xdr:nvSpPr>
        <xdr:cNvPr id="1" name="LBL"/>
        <xdr:cNvSpPr txBox="1">
          <a:spLocks noChangeArrowheads="1"/>
        </xdr:cNvSpPr>
      </xdr:nvSpPr>
      <xdr:spPr>
        <a:xfrm>
          <a:off x="11649075" y="1009650"/>
          <a:ext cx="2943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 1</a:t>
          </a:r>
        </a:p>
      </xdr:txBody>
    </xdr:sp>
    <xdr:clientData/>
  </xdr:twoCellAnchor>
  <xdr:twoCellAnchor>
    <xdr:from>
      <xdr:col>6</xdr:col>
      <xdr:colOff>762000</xdr:colOff>
      <xdr:row>7</xdr:row>
      <xdr:rowOff>38100</xdr:rowOff>
    </xdr:from>
    <xdr:to>
      <xdr:col>10</xdr:col>
      <xdr:colOff>190500</xdr:colOff>
      <xdr:row>10</xdr:row>
      <xdr:rowOff>171450</xdr:rowOff>
    </xdr:to>
    <xdr:sp>
      <xdr:nvSpPr>
        <xdr:cNvPr id="2" name="PORDB1"/>
        <xdr:cNvSpPr>
          <a:spLocks/>
        </xdr:cNvSpPr>
      </xdr:nvSpPr>
      <xdr:spPr>
        <a:xfrm>
          <a:off x="7705725" y="1362075"/>
          <a:ext cx="291465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28575</xdr:rowOff>
    </xdr:from>
    <xdr:to>
      <xdr:col>12</xdr:col>
      <xdr:colOff>781050</xdr:colOff>
      <xdr:row>10</xdr:row>
      <xdr:rowOff>161925</xdr:rowOff>
    </xdr:to>
    <xdr:sp>
      <xdr:nvSpPr>
        <xdr:cNvPr id="3" name="PORDB1"/>
        <xdr:cNvSpPr>
          <a:spLocks/>
        </xdr:cNvSpPr>
      </xdr:nvSpPr>
      <xdr:spPr>
        <a:xfrm>
          <a:off x="10668000" y="1352550"/>
          <a:ext cx="217170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28575</xdr:rowOff>
    </xdr:from>
    <xdr:to>
      <xdr:col>15</xdr:col>
      <xdr:colOff>647700</xdr:colOff>
      <xdr:row>10</xdr:row>
      <xdr:rowOff>161925</xdr:rowOff>
    </xdr:to>
    <xdr:sp>
      <xdr:nvSpPr>
        <xdr:cNvPr id="4" name="PORDB1"/>
        <xdr:cNvSpPr>
          <a:spLocks/>
        </xdr:cNvSpPr>
      </xdr:nvSpPr>
      <xdr:spPr>
        <a:xfrm>
          <a:off x="12896850" y="1352550"/>
          <a:ext cx="201930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28575</xdr:rowOff>
    </xdr:from>
    <xdr:to>
      <xdr:col>11</xdr:col>
      <xdr:colOff>276225</xdr:colOff>
      <xdr:row>41</xdr:row>
      <xdr:rowOff>95250</xdr:rowOff>
    </xdr:to>
    <xdr:sp>
      <xdr:nvSpPr>
        <xdr:cNvPr id="5" name="PORDB1"/>
        <xdr:cNvSpPr>
          <a:spLocks/>
        </xdr:cNvSpPr>
      </xdr:nvSpPr>
      <xdr:spPr>
        <a:xfrm>
          <a:off x="8162925" y="10344150"/>
          <a:ext cx="3219450" cy="10382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200025</xdr:rowOff>
    </xdr:from>
    <xdr:to>
      <xdr:col>10</xdr:col>
      <xdr:colOff>123825</xdr:colOff>
      <xdr:row>35</xdr:row>
      <xdr:rowOff>142875</xdr:rowOff>
    </xdr:to>
    <xdr:sp fLocksText="0">
      <xdr:nvSpPr>
        <xdr:cNvPr id="6" name="PORD1"/>
        <xdr:cNvSpPr txBox="1">
          <a:spLocks noChangeArrowheads="1"/>
        </xdr:cNvSpPr>
      </xdr:nvSpPr>
      <xdr:spPr>
        <a:xfrm>
          <a:off x="8467725" y="10296525"/>
          <a:ext cx="2085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11</xdr:col>
      <xdr:colOff>428625</xdr:colOff>
      <xdr:row>34</xdr:row>
      <xdr:rowOff>200025</xdr:rowOff>
    </xdr:from>
    <xdr:to>
      <xdr:col>15</xdr:col>
      <xdr:colOff>638175</xdr:colOff>
      <xdr:row>41</xdr:row>
      <xdr:rowOff>66675</xdr:rowOff>
    </xdr:to>
    <xdr:sp>
      <xdr:nvSpPr>
        <xdr:cNvPr id="7" name="PORDB1"/>
        <xdr:cNvSpPr>
          <a:spLocks/>
        </xdr:cNvSpPr>
      </xdr:nvSpPr>
      <xdr:spPr>
        <a:xfrm>
          <a:off x="11534775" y="10296525"/>
          <a:ext cx="3371850" cy="10572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34</xdr:row>
      <xdr:rowOff>142875</xdr:rowOff>
    </xdr:from>
    <xdr:to>
      <xdr:col>14</xdr:col>
      <xdr:colOff>714375</xdr:colOff>
      <xdr:row>35</xdr:row>
      <xdr:rowOff>152400</xdr:rowOff>
    </xdr:to>
    <xdr:sp fLocksText="0">
      <xdr:nvSpPr>
        <xdr:cNvPr id="8" name="PORD1"/>
        <xdr:cNvSpPr txBox="1">
          <a:spLocks noChangeArrowheads="1"/>
        </xdr:cNvSpPr>
      </xdr:nvSpPr>
      <xdr:spPr>
        <a:xfrm>
          <a:off x="11772900" y="10239375"/>
          <a:ext cx="2400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0</xdr:col>
      <xdr:colOff>485775</xdr:colOff>
      <xdr:row>34</xdr:row>
      <xdr:rowOff>123825</xdr:rowOff>
    </xdr:from>
    <xdr:to>
      <xdr:col>7</xdr:col>
      <xdr:colOff>9525</xdr:colOff>
      <xdr:row>36</xdr:row>
      <xdr:rowOff>19050</xdr:rowOff>
    </xdr:to>
    <xdr:sp>
      <xdr:nvSpPr>
        <xdr:cNvPr id="9" name="PORDB1"/>
        <xdr:cNvSpPr>
          <a:spLocks/>
        </xdr:cNvSpPr>
      </xdr:nvSpPr>
      <xdr:spPr>
        <a:xfrm>
          <a:off x="485775" y="10220325"/>
          <a:ext cx="7477125" cy="2762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142875</xdr:rowOff>
    </xdr:from>
    <xdr:to>
      <xdr:col>2</xdr:col>
      <xdr:colOff>1133475</xdr:colOff>
      <xdr:row>35</xdr:row>
      <xdr:rowOff>152400</xdr:rowOff>
    </xdr:to>
    <xdr:sp fLocksText="0">
      <xdr:nvSpPr>
        <xdr:cNvPr id="10" name="PORD1"/>
        <xdr:cNvSpPr txBox="1">
          <a:spLocks noChangeArrowheads="1"/>
        </xdr:cNvSpPr>
      </xdr:nvSpPr>
      <xdr:spPr>
        <a:xfrm>
          <a:off x="1190625" y="10239375"/>
          <a:ext cx="1295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0</xdr:col>
      <xdr:colOff>447675</xdr:colOff>
      <xdr:row>37</xdr:row>
      <xdr:rowOff>47625</xdr:rowOff>
    </xdr:from>
    <xdr:to>
      <xdr:col>6</xdr:col>
      <xdr:colOff>981075</xdr:colOff>
      <xdr:row>42</xdr:row>
      <xdr:rowOff>9525</xdr:rowOff>
    </xdr:to>
    <xdr:sp>
      <xdr:nvSpPr>
        <xdr:cNvPr id="11" name="PORDB1"/>
        <xdr:cNvSpPr>
          <a:spLocks/>
        </xdr:cNvSpPr>
      </xdr:nvSpPr>
      <xdr:spPr>
        <a:xfrm>
          <a:off x="447675" y="10687050"/>
          <a:ext cx="7477125" cy="704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6</xdr:col>
      <xdr:colOff>714375</xdr:colOff>
      <xdr:row>10</xdr:row>
      <xdr:rowOff>161925</xdr:rowOff>
    </xdr:to>
    <xdr:sp>
      <xdr:nvSpPr>
        <xdr:cNvPr id="12" name="PORDB1"/>
        <xdr:cNvSpPr>
          <a:spLocks/>
        </xdr:cNvSpPr>
      </xdr:nvSpPr>
      <xdr:spPr>
        <a:xfrm>
          <a:off x="0" y="1352550"/>
          <a:ext cx="765810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1466850</xdr:colOff>
      <xdr:row>40</xdr:row>
      <xdr:rowOff>0</xdr:rowOff>
    </xdr:from>
    <xdr:to>
      <xdr:col>2</xdr:col>
      <xdr:colOff>2457450</xdr:colOff>
      <xdr:row>41</xdr:row>
      <xdr:rowOff>85725</xdr:rowOff>
    </xdr:to>
    <xdr:sp fLocksText="0">
      <xdr:nvSpPr>
        <xdr:cNvPr id="13" name="PORD1"/>
        <xdr:cNvSpPr txBox="1">
          <a:spLocks noChangeArrowheads="1"/>
        </xdr:cNvSpPr>
      </xdr:nvSpPr>
      <xdr:spPr>
        <a:xfrm>
          <a:off x="2819400" y="11125200"/>
          <a:ext cx="990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Diogo Wagner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Fiscal do contrato</a:t>
          </a:r>
        </a:p>
      </xdr:txBody>
    </xdr:sp>
    <xdr:clientData/>
  </xdr:twoCellAnchor>
  <xdr:twoCellAnchor>
    <xdr:from>
      <xdr:col>2</xdr:col>
      <xdr:colOff>57150</xdr:colOff>
      <xdr:row>39</xdr:row>
      <xdr:rowOff>142875</xdr:rowOff>
    </xdr:from>
    <xdr:to>
      <xdr:col>2</xdr:col>
      <xdr:colOff>1276350</xdr:colOff>
      <xdr:row>41</xdr:row>
      <xdr:rowOff>76200</xdr:rowOff>
    </xdr:to>
    <xdr:sp fLocksText="0">
      <xdr:nvSpPr>
        <xdr:cNvPr id="14" name="PORD1"/>
        <xdr:cNvSpPr txBox="1">
          <a:spLocks noChangeArrowheads="1"/>
        </xdr:cNvSpPr>
      </xdr:nvSpPr>
      <xdr:spPr>
        <a:xfrm>
          <a:off x="1409700" y="11106150"/>
          <a:ext cx="1219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Qualhano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Secretário  Municipal de Obras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showZeros="0" tabSelected="1" view="pageBreakPreview" zoomScale="85" zoomScaleNormal="111" zoomScaleSheetLayoutView="85" zoomScalePageLayoutView="0" workbookViewId="0" topLeftCell="A29">
      <selection activeCell="E47" sqref="E47"/>
    </sheetView>
  </sheetViews>
  <sheetFormatPr defaultColWidth="9.8515625" defaultRowHeight="12.75"/>
  <cols>
    <col min="1" max="1" width="9.8515625" style="1" customWidth="1"/>
    <col min="2" max="2" width="10.421875" style="1" customWidth="1"/>
    <col min="3" max="3" width="54.00390625" style="2" customWidth="1"/>
    <col min="4" max="4" width="7.57421875" style="3" customWidth="1"/>
    <col min="5" max="5" width="10.7109375" style="4" customWidth="1"/>
    <col min="6" max="6" width="11.57421875" style="4" customWidth="1"/>
    <col min="7" max="7" width="15.140625" style="4" customWidth="1"/>
    <col min="8" max="8" width="10.421875" style="4" customWidth="1"/>
    <col min="9" max="9" width="12.7109375" style="4" customWidth="1"/>
    <col min="10" max="10" width="14.00390625" style="5" customWidth="1"/>
    <col min="11" max="11" width="10.140625" style="4" customWidth="1"/>
    <col min="12" max="12" width="14.28125" style="4" customWidth="1"/>
    <col min="13" max="13" width="11.8515625" style="5" customWidth="1"/>
    <col min="14" max="14" width="9.140625" style="4" customWidth="1"/>
    <col min="15" max="15" width="12.140625" style="4" customWidth="1"/>
    <col min="16" max="16" width="9.7109375" style="5" customWidth="1"/>
    <col min="17" max="17" width="14.57421875" style="6" customWidth="1"/>
    <col min="18" max="18" width="24.421875" style="6" customWidth="1"/>
    <col min="19" max="16384" width="9.8515625" style="6" customWidth="1"/>
  </cols>
  <sheetData>
    <row r="1" spans="1:11" s="10" customFormat="1" ht="12.75">
      <c r="A1" s="7"/>
      <c r="B1" s="7"/>
      <c r="C1" s="8"/>
      <c r="D1" s="8"/>
      <c r="E1" s="8"/>
      <c r="F1" s="8"/>
      <c r="G1" s="8"/>
      <c r="H1" s="7"/>
      <c r="I1" s="8"/>
      <c r="J1" s="8"/>
      <c r="K1" s="9"/>
    </row>
    <row r="2" spans="1:18" s="10" customFormat="1" ht="12.75">
      <c r="A2" s="7"/>
      <c r="B2" s="7"/>
      <c r="C2" s="8"/>
      <c r="D2" s="8"/>
      <c r="E2" s="8"/>
      <c r="F2" s="8"/>
      <c r="G2" s="8"/>
      <c r="H2" s="9"/>
      <c r="I2" s="11"/>
      <c r="J2" s="8"/>
      <c r="K2" s="9"/>
      <c r="R2" s="12">
        <f>5494697.53/11600327.48</f>
        <v>0.4736674494296259</v>
      </c>
    </row>
    <row r="3" spans="1:13" s="10" customFormat="1" ht="22.5" customHeight="1">
      <c r="A3" s="7"/>
      <c r="B3" s="7"/>
      <c r="C3" s="140" t="s">
        <v>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1" s="10" customFormat="1" ht="18" customHeight="1">
      <c r="A4" s="7"/>
      <c r="B4" s="7"/>
      <c r="C4" s="8"/>
      <c r="D4" s="141" t="s">
        <v>1</v>
      </c>
      <c r="E4" s="141"/>
      <c r="F4" s="141"/>
      <c r="G4" s="141"/>
      <c r="H4" s="141"/>
      <c r="I4" s="141"/>
      <c r="J4" s="8"/>
      <c r="K4" s="9"/>
    </row>
    <row r="5" spans="1:16" s="10" customFormat="1" ht="16.5" customHeight="1">
      <c r="A5" s="7"/>
      <c r="B5" s="7"/>
      <c r="C5" s="8"/>
      <c r="D5" s="142" t="s">
        <v>2</v>
      </c>
      <c r="E5" s="142"/>
      <c r="F5" s="142"/>
      <c r="G5" s="142"/>
      <c r="H5" s="142"/>
      <c r="I5" s="142"/>
      <c r="J5" s="8"/>
      <c r="K5" s="9"/>
      <c r="O5" s="13"/>
      <c r="P5" s="14"/>
    </row>
    <row r="6" spans="1:11" s="10" customFormat="1" ht="18">
      <c r="A6" s="7"/>
      <c r="B6" s="7"/>
      <c r="C6" s="8"/>
      <c r="D6" s="15"/>
      <c r="E6" s="16"/>
      <c r="F6" s="8"/>
      <c r="G6" s="15"/>
      <c r="H6" s="9"/>
      <c r="I6" s="17"/>
      <c r="J6" s="8"/>
      <c r="K6" s="9"/>
    </row>
    <row r="7" spans="1:16" s="10" customFormat="1" ht="3.75" customHeight="1">
      <c r="A7" s="18"/>
      <c r="B7" s="18"/>
      <c r="C7" s="19"/>
      <c r="D7" s="19"/>
      <c r="E7" s="19"/>
      <c r="F7" s="19"/>
      <c r="G7" s="19"/>
      <c r="H7" s="18"/>
      <c r="I7" s="19"/>
      <c r="J7" s="19"/>
      <c r="K7" s="18"/>
      <c r="L7" s="19"/>
      <c r="M7" s="19"/>
      <c r="N7" s="19"/>
      <c r="O7" s="19"/>
      <c r="P7" s="19"/>
    </row>
    <row r="8" spans="1:11" s="10" customFormat="1" ht="8.25" customHeight="1">
      <c r="A8" s="7"/>
      <c r="B8" s="7"/>
      <c r="C8" s="8"/>
      <c r="D8" s="8"/>
      <c r="E8" s="8"/>
      <c r="F8" s="8"/>
      <c r="G8" s="8"/>
      <c r="H8" s="9"/>
      <c r="I8" s="17"/>
      <c r="J8" s="8"/>
      <c r="K8" s="9"/>
    </row>
    <row r="9" spans="1:16" s="10" customFormat="1" ht="39.75" customHeight="1">
      <c r="A9" s="6" t="s">
        <v>3</v>
      </c>
      <c r="B9" s="6"/>
      <c r="C9" s="143" t="s">
        <v>4</v>
      </c>
      <c r="D9" s="143"/>
      <c r="E9" s="143"/>
      <c r="F9" s="143"/>
      <c r="G9" s="20"/>
      <c r="H9" s="21"/>
      <c r="I9" s="22" t="s">
        <v>5</v>
      </c>
      <c r="J9" s="23" t="s">
        <v>6</v>
      </c>
      <c r="K9" s="4"/>
      <c r="L9" s="22" t="s">
        <v>7</v>
      </c>
      <c r="M9" s="24">
        <v>43453</v>
      </c>
      <c r="N9" s="25"/>
      <c r="O9" s="26"/>
      <c r="P9" s="26"/>
    </row>
    <row r="10" spans="1:16" s="10" customFormat="1" ht="13.5" customHeight="1">
      <c r="A10" s="6" t="s">
        <v>8</v>
      </c>
      <c r="B10" s="6"/>
      <c r="C10" s="27" t="s">
        <v>9</v>
      </c>
      <c r="D10" s="27"/>
      <c r="E10" s="28"/>
      <c r="F10" s="28"/>
      <c r="G10" s="29"/>
      <c r="H10" s="21"/>
      <c r="I10" s="22" t="s">
        <v>10</v>
      </c>
      <c r="J10" s="30">
        <v>43427</v>
      </c>
      <c r="K10" s="31"/>
      <c r="L10" s="32"/>
      <c r="M10" s="33"/>
      <c r="N10" s="144" t="s">
        <v>11</v>
      </c>
      <c r="O10" s="144"/>
      <c r="P10" s="144"/>
    </row>
    <row r="11" spans="1:16" s="10" customFormat="1" ht="13.5" customHeight="1">
      <c r="A11" s="6" t="s">
        <v>12</v>
      </c>
      <c r="B11" s="6"/>
      <c r="C11" s="27" t="s">
        <v>13</v>
      </c>
      <c r="D11" s="27"/>
      <c r="E11" s="28"/>
      <c r="F11" s="28"/>
      <c r="G11" s="29"/>
      <c r="H11" s="21"/>
      <c r="I11" s="22" t="s">
        <v>14</v>
      </c>
      <c r="J11" s="34" t="s">
        <v>15</v>
      </c>
      <c r="K11" s="4"/>
      <c r="L11" s="22" t="s">
        <v>16</v>
      </c>
      <c r="M11" s="24">
        <v>43484</v>
      </c>
      <c r="N11" s="25"/>
      <c r="O11" s="26"/>
      <c r="P11" s="26"/>
    </row>
    <row r="12" spans="1:16" s="10" customFormat="1" ht="15" customHeight="1">
      <c r="A12" s="7"/>
      <c r="B12" s="7"/>
      <c r="C12" s="8"/>
      <c r="D12" s="8"/>
      <c r="E12" s="8"/>
      <c r="F12" s="8"/>
      <c r="G12" s="8"/>
      <c r="H12" s="9"/>
      <c r="I12" s="17"/>
      <c r="J12" s="8"/>
      <c r="K12" s="9"/>
      <c r="O12" s="35"/>
      <c r="P12" s="35"/>
    </row>
    <row r="13" spans="1:16" ht="12" customHeight="1">
      <c r="A13" s="147" t="s">
        <v>17</v>
      </c>
      <c r="B13" s="147" t="s">
        <v>18</v>
      </c>
      <c r="C13" s="147" t="s">
        <v>19</v>
      </c>
      <c r="D13" s="147" t="s">
        <v>20</v>
      </c>
      <c r="E13" s="137" t="s">
        <v>21</v>
      </c>
      <c r="F13" s="137" t="s">
        <v>22</v>
      </c>
      <c r="G13" s="137" t="s">
        <v>23</v>
      </c>
      <c r="H13" s="138" t="s">
        <v>24</v>
      </c>
      <c r="I13" s="138"/>
      <c r="J13" s="138"/>
      <c r="K13" s="139" t="s">
        <v>25</v>
      </c>
      <c r="L13" s="139"/>
      <c r="M13" s="139"/>
      <c r="N13" s="138" t="s">
        <v>26</v>
      </c>
      <c r="O13" s="138"/>
      <c r="P13" s="138"/>
    </row>
    <row r="14" spans="1:16" ht="12">
      <c r="A14" s="147"/>
      <c r="B14" s="147"/>
      <c r="C14" s="147"/>
      <c r="D14" s="147"/>
      <c r="E14" s="137"/>
      <c r="F14" s="137"/>
      <c r="G14" s="137"/>
      <c r="H14" s="36" t="s">
        <v>21</v>
      </c>
      <c r="I14" s="36" t="s">
        <v>27</v>
      </c>
      <c r="J14" s="37" t="s">
        <v>28</v>
      </c>
      <c r="K14" s="38" t="s">
        <v>21</v>
      </c>
      <c r="L14" s="38" t="s">
        <v>27</v>
      </c>
      <c r="M14" s="39" t="s">
        <v>29</v>
      </c>
      <c r="N14" s="36" t="s">
        <v>21</v>
      </c>
      <c r="O14" s="36" t="s">
        <v>27</v>
      </c>
      <c r="P14" s="37" t="s">
        <v>29</v>
      </c>
    </row>
    <row r="15" spans="1:16" ht="28.5">
      <c r="A15" s="40">
        <v>1</v>
      </c>
      <c r="B15" s="41" t="s">
        <v>30</v>
      </c>
      <c r="C15" s="42" t="s">
        <v>31</v>
      </c>
      <c r="D15" s="43" t="s">
        <v>32</v>
      </c>
      <c r="E15" s="44">
        <v>15</v>
      </c>
      <c r="F15" s="45">
        <v>7613.3</v>
      </c>
      <c r="G15" s="46">
        <v>114199.57</v>
      </c>
      <c r="H15" s="47"/>
      <c r="I15" s="47">
        <f>H15*F15</f>
        <v>0</v>
      </c>
      <c r="J15" s="48"/>
      <c r="K15" s="49">
        <v>1</v>
      </c>
      <c r="L15" s="49">
        <f aca="true" t="shared" si="0" ref="L15:L32">K15*F15</f>
        <v>7613.3</v>
      </c>
      <c r="M15" s="50">
        <f aca="true" t="shared" si="1" ref="M15:M32">IF(K15&gt;0,L15/(E15*F15),K15)</f>
        <v>0.06666666666666667</v>
      </c>
      <c r="N15" s="51">
        <f aca="true" t="shared" si="2" ref="N15:N32">K15+H15</f>
        <v>1</v>
      </c>
      <c r="O15" s="51">
        <f aca="true" t="shared" si="3" ref="O15:O32">L15+I15</f>
        <v>7613.3</v>
      </c>
      <c r="P15" s="52">
        <f aca="true" t="shared" si="4" ref="P15:P32">IF(N15&gt;0,O15/(E15*F15),N15)</f>
        <v>0.06666666666666667</v>
      </c>
    </row>
    <row r="16" spans="1:18" s="56" customFormat="1" ht="42.75">
      <c r="A16" s="40">
        <v>2</v>
      </c>
      <c r="B16" s="41" t="s">
        <v>33</v>
      </c>
      <c r="C16" s="42" t="s">
        <v>34</v>
      </c>
      <c r="D16" s="43" t="s">
        <v>32</v>
      </c>
      <c r="E16" s="44">
        <v>142</v>
      </c>
      <c r="F16" s="53">
        <v>5826.53</v>
      </c>
      <c r="G16" s="46">
        <v>827367.24</v>
      </c>
      <c r="H16" s="54"/>
      <c r="I16" s="54"/>
      <c r="J16" s="55"/>
      <c r="K16" s="49"/>
      <c r="L16" s="49">
        <f t="shared" si="0"/>
        <v>0</v>
      </c>
      <c r="M16" s="50">
        <f t="shared" si="1"/>
        <v>0</v>
      </c>
      <c r="N16" s="51">
        <f t="shared" si="2"/>
        <v>0</v>
      </c>
      <c r="O16" s="51">
        <f t="shared" si="3"/>
        <v>0</v>
      </c>
      <c r="P16" s="52">
        <f t="shared" si="4"/>
        <v>0</v>
      </c>
      <c r="R16" s="6"/>
    </row>
    <row r="17" spans="1:18" s="56" customFormat="1" ht="60">
      <c r="A17" s="40">
        <v>3</v>
      </c>
      <c r="B17" s="41" t="s">
        <v>35</v>
      </c>
      <c r="C17" s="57" t="s">
        <v>36</v>
      </c>
      <c r="D17" s="43" t="s">
        <v>32</v>
      </c>
      <c r="E17" s="44">
        <v>20</v>
      </c>
      <c r="F17" s="53">
        <v>4242.18</v>
      </c>
      <c r="G17" s="46">
        <v>84843.67</v>
      </c>
      <c r="H17" s="54"/>
      <c r="I17" s="54"/>
      <c r="J17" s="55"/>
      <c r="K17" s="49"/>
      <c r="L17" s="49">
        <f t="shared" si="0"/>
        <v>0</v>
      </c>
      <c r="M17" s="50">
        <f t="shared" si="1"/>
        <v>0</v>
      </c>
      <c r="N17" s="51">
        <f t="shared" si="2"/>
        <v>0</v>
      </c>
      <c r="O17" s="51">
        <f t="shared" si="3"/>
        <v>0</v>
      </c>
      <c r="P17" s="52">
        <f t="shared" si="4"/>
        <v>0</v>
      </c>
      <c r="R17" s="6"/>
    </row>
    <row r="18" spans="1:18" s="56" customFormat="1" ht="30">
      <c r="A18" s="40">
        <v>4</v>
      </c>
      <c r="B18" s="41" t="s">
        <v>37</v>
      </c>
      <c r="C18" s="57" t="s">
        <v>38</v>
      </c>
      <c r="D18" s="43" t="s">
        <v>32</v>
      </c>
      <c r="E18" s="44">
        <v>142</v>
      </c>
      <c r="F18" s="53">
        <v>4121.17</v>
      </c>
      <c r="G18" s="46">
        <v>585206.33</v>
      </c>
      <c r="H18" s="54"/>
      <c r="I18" s="74">
        <f>H18*F18</f>
        <v>0</v>
      </c>
      <c r="J18" s="55"/>
      <c r="K18" s="49">
        <v>2</v>
      </c>
      <c r="L18" s="49">
        <f t="shared" si="0"/>
        <v>8242.34</v>
      </c>
      <c r="M18" s="50">
        <f t="shared" si="1"/>
        <v>0.014084507042253521</v>
      </c>
      <c r="N18" s="51">
        <f t="shared" si="2"/>
        <v>2</v>
      </c>
      <c r="O18" s="51">
        <f t="shared" si="3"/>
        <v>8242.34</v>
      </c>
      <c r="P18" s="52">
        <f t="shared" si="4"/>
        <v>0.014084507042253521</v>
      </c>
      <c r="R18" s="6"/>
    </row>
    <row r="19" spans="1:18" s="56" customFormat="1" ht="45">
      <c r="A19" s="40">
        <v>5</v>
      </c>
      <c r="B19" s="41" t="s">
        <v>39</v>
      </c>
      <c r="C19" s="57" t="s">
        <v>40</v>
      </c>
      <c r="D19" s="43" t="s">
        <v>32</v>
      </c>
      <c r="E19" s="44">
        <v>142</v>
      </c>
      <c r="F19" s="53">
        <v>6454.99</v>
      </c>
      <c r="G19" s="46">
        <v>916608.59</v>
      </c>
      <c r="H19" s="54"/>
      <c r="I19" s="74">
        <f>H19*F19</f>
        <v>0</v>
      </c>
      <c r="J19" s="55"/>
      <c r="K19" s="49">
        <v>1</v>
      </c>
      <c r="L19" s="49">
        <f t="shared" si="0"/>
        <v>6454.99</v>
      </c>
      <c r="M19" s="50">
        <f t="shared" si="1"/>
        <v>0.007042253521126761</v>
      </c>
      <c r="N19" s="51">
        <f t="shared" si="2"/>
        <v>1</v>
      </c>
      <c r="O19" s="51">
        <f t="shared" si="3"/>
        <v>6454.99</v>
      </c>
      <c r="P19" s="52">
        <f t="shared" si="4"/>
        <v>0.007042253521126761</v>
      </c>
      <c r="R19" s="6"/>
    </row>
    <row r="20" spans="1:18" s="56" customFormat="1" ht="45">
      <c r="A20" s="40">
        <v>6</v>
      </c>
      <c r="B20" s="41" t="s">
        <v>41</v>
      </c>
      <c r="C20" s="57" t="s">
        <v>42</v>
      </c>
      <c r="D20" s="43" t="s">
        <v>32</v>
      </c>
      <c r="E20" s="44">
        <v>142</v>
      </c>
      <c r="F20" s="53">
        <v>6855.68</v>
      </c>
      <c r="G20" s="46">
        <v>973507.17</v>
      </c>
      <c r="H20" s="54"/>
      <c r="I20" s="74">
        <f>H20*F20</f>
        <v>0</v>
      </c>
      <c r="J20" s="55"/>
      <c r="K20" s="49">
        <v>1</v>
      </c>
      <c r="L20" s="49">
        <f t="shared" si="0"/>
        <v>6855.68</v>
      </c>
      <c r="M20" s="50">
        <f t="shared" si="1"/>
        <v>0.007042253521126761</v>
      </c>
      <c r="N20" s="51">
        <f t="shared" si="2"/>
        <v>1</v>
      </c>
      <c r="O20" s="51">
        <f t="shared" si="3"/>
        <v>6855.68</v>
      </c>
      <c r="P20" s="52">
        <f t="shared" si="4"/>
        <v>0.007042253521126761</v>
      </c>
      <c r="R20" s="6"/>
    </row>
    <row r="21" spans="1:18" s="56" customFormat="1" ht="28.5">
      <c r="A21" s="40">
        <v>7</v>
      </c>
      <c r="B21" s="41" t="s">
        <v>43</v>
      </c>
      <c r="C21" s="42" t="s">
        <v>44</v>
      </c>
      <c r="D21" s="43" t="s">
        <v>32</v>
      </c>
      <c r="E21" s="44">
        <v>142</v>
      </c>
      <c r="F21" s="53">
        <v>3090.26</v>
      </c>
      <c r="G21" s="46">
        <v>438817.32</v>
      </c>
      <c r="H21" s="54"/>
      <c r="I21" s="74">
        <f>H21*F21</f>
        <v>0</v>
      </c>
      <c r="J21" s="55"/>
      <c r="K21" s="49">
        <v>0</v>
      </c>
      <c r="L21" s="49">
        <f t="shared" si="0"/>
        <v>0</v>
      </c>
      <c r="M21" s="50">
        <f t="shared" si="1"/>
        <v>0</v>
      </c>
      <c r="N21" s="51">
        <f t="shared" si="2"/>
        <v>0</v>
      </c>
      <c r="O21" s="51">
        <f t="shared" si="3"/>
        <v>0</v>
      </c>
      <c r="P21" s="52">
        <f t="shared" si="4"/>
        <v>0</v>
      </c>
      <c r="R21" s="6"/>
    </row>
    <row r="22" spans="1:18" s="56" customFormat="1" ht="30">
      <c r="A22" s="40">
        <v>8</v>
      </c>
      <c r="B22" s="41" t="s">
        <v>45</v>
      </c>
      <c r="C22" s="57" t="s">
        <v>46</v>
      </c>
      <c r="D22" s="43" t="s">
        <v>32</v>
      </c>
      <c r="E22" s="44">
        <v>142</v>
      </c>
      <c r="F22" s="53">
        <v>3654.03</v>
      </c>
      <c r="G22" s="46">
        <v>518872.43</v>
      </c>
      <c r="H22" s="54"/>
      <c r="I22" s="54"/>
      <c r="J22" s="55"/>
      <c r="K22" s="49"/>
      <c r="L22" s="49">
        <f t="shared" si="0"/>
        <v>0</v>
      </c>
      <c r="M22" s="50">
        <f t="shared" si="1"/>
        <v>0</v>
      </c>
      <c r="N22" s="51">
        <f t="shared" si="2"/>
        <v>0</v>
      </c>
      <c r="O22" s="51">
        <f t="shared" si="3"/>
        <v>0</v>
      </c>
      <c r="P22" s="52">
        <f t="shared" si="4"/>
        <v>0</v>
      </c>
      <c r="R22" s="6"/>
    </row>
    <row r="23" spans="1:18" s="56" customFormat="1" ht="44.25" customHeight="1">
      <c r="A23" s="40">
        <v>9</v>
      </c>
      <c r="B23" s="58" t="s">
        <v>47</v>
      </c>
      <c r="C23" s="42" t="s">
        <v>48</v>
      </c>
      <c r="D23" s="43" t="s">
        <v>32</v>
      </c>
      <c r="E23" s="44">
        <v>15</v>
      </c>
      <c r="F23" s="53">
        <v>6676.45</v>
      </c>
      <c r="G23" s="46">
        <v>100146.8</v>
      </c>
      <c r="H23" s="51"/>
      <c r="I23" s="51">
        <f aca="true" t="shared" si="5" ref="I23:I31">H23*F23</f>
        <v>0</v>
      </c>
      <c r="J23" s="52">
        <f aca="true" t="shared" si="6" ref="J23:J31">IF(H23&gt;0,I23/(E23*F23),H23)</f>
        <v>0</v>
      </c>
      <c r="K23" s="49"/>
      <c r="L23" s="49">
        <f t="shared" si="0"/>
        <v>0</v>
      </c>
      <c r="M23" s="50">
        <f t="shared" si="1"/>
        <v>0</v>
      </c>
      <c r="N23" s="51">
        <f t="shared" si="2"/>
        <v>0</v>
      </c>
      <c r="O23" s="51">
        <f t="shared" si="3"/>
        <v>0</v>
      </c>
      <c r="P23" s="52">
        <f t="shared" si="4"/>
        <v>0</v>
      </c>
      <c r="R23" s="59"/>
    </row>
    <row r="24" spans="1:18" s="56" customFormat="1" ht="16.5">
      <c r="A24" s="40">
        <v>10</v>
      </c>
      <c r="B24" s="58" t="s">
        <v>49</v>
      </c>
      <c r="C24" s="42" t="s">
        <v>50</v>
      </c>
      <c r="D24" s="43" t="s">
        <v>32</v>
      </c>
      <c r="E24" s="44">
        <v>15</v>
      </c>
      <c r="F24" s="53">
        <v>4320.43</v>
      </c>
      <c r="G24" s="46">
        <v>64806.5</v>
      </c>
      <c r="H24" s="51"/>
      <c r="I24" s="51">
        <f t="shared" si="5"/>
        <v>0</v>
      </c>
      <c r="J24" s="52">
        <f t="shared" si="6"/>
        <v>0</v>
      </c>
      <c r="K24" s="49"/>
      <c r="L24" s="49">
        <f t="shared" si="0"/>
        <v>0</v>
      </c>
      <c r="M24" s="50">
        <f t="shared" si="1"/>
        <v>0</v>
      </c>
      <c r="N24" s="51">
        <f t="shared" si="2"/>
        <v>0</v>
      </c>
      <c r="O24" s="51">
        <f t="shared" si="3"/>
        <v>0</v>
      </c>
      <c r="P24" s="52">
        <f t="shared" si="4"/>
        <v>0</v>
      </c>
      <c r="R24" s="6"/>
    </row>
    <row r="25" spans="1:18" s="56" customFormat="1" ht="16.5">
      <c r="A25" s="40">
        <v>11</v>
      </c>
      <c r="B25" s="58" t="s">
        <v>51</v>
      </c>
      <c r="C25" s="42" t="s">
        <v>52</v>
      </c>
      <c r="D25" s="43" t="s">
        <v>32</v>
      </c>
      <c r="E25" s="44">
        <v>15</v>
      </c>
      <c r="F25" s="53">
        <v>20455.31</v>
      </c>
      <c r="G25" s="46">
        <v>306829.58</v>
      </c>
      <c r="H25" s="51"/>
      <c r="I25" s="51">
        <f t="shared" si="5"/>
        <v>0</v>
      </c>
      <c r="J25" s="52">
        <f t="shared" si="6"/>
        <v>0</v>
      </c>
      <c r="K25" s="49"/>
      <c r="L25" s="49">
        <f t="shared" si="0"/>
        <v>0</v>
      </c>
      <c r="M25" s="50">
        <f t="shared" si="1"/>
        <v>0</v>
      </c>
      <c r="N25" s="51">
        <f t="shared" si="2"/>
        <v>0</v>
      </c>
      <c r="O25" s="51">
        <f t="shared" si="3"/>
        <v>0</v>
      </c>
      <c r="P25" s="52">
        <f t="shared" si="4"/>
        <v>0</v>
      </c>
      <c r="R25" s="6"/>
    </row>
    <row r="26" spans="1:18" s="56" customFormat="1" ht="30">
      <c r="A26" s="40">
        <v>12</v>
      </c>
      <c r="B26" s="58" t="s">
        <v>53</v>
      </c>
      <c r="C26" s="57" t="s">
        <v>54</v>
      </c>
      <c r="D26" s="43" t="s">
        <v>32</v>
      </c>
      <c r="E26" s="44">
        <v>15</v>
      </c>
      <c r="F26" s="53">
        <v>5609.7</v>
      </c>
      <c r="G26" s="46">
        <v>84145.47</v>
      </c>
      <c r="H26" s="51"/>
      <c r="I26" s="51">
        <f t="shared" si="5"/>
        <v>0</v>
      </c>
      <c r="J26" s="52">
        <f t="shared" si="6"/>
        <v>0</v>
      </c>
      <c r="K26" s="49"/>
      <c r="L26" s="49">
        <f t="shared" si="0"/>
        <v>0</v>
      </c>
      <c r="M26" s="50">
        <f t="shared" si="1"/>
        <v>0</v>
      </c>
      <c r="N26" s="51">
        <f t="shared" si="2"/>
        <v>0</v>
      </c>
      <c r="O26" s="51">
        <f t="shared" si="3"/>
        <v>0</v>
      </c>
      <c r="P26" s="52">
        <f t="shared" si="4"/>
        <v>0</v>
      </c>
      <c r="R26" s="6"/>
    </row>
    <row r="27" spans="1:18" s="56" customFormat="1" ht="28.5">
      <c r="A27" s="40">
        <v>13</v>
      </c>
      <c r="B27" s="58" t="s">
        <v>55</v>
      </c>
      <c r="C27" s="42" t="s">
        <v>56</v>
      </c>
      <c r="D27" s="43" t="s">
        <v>32</v>
      </c>
      <c r="E27" s="60">
        <v>15</v>
      </c>
      <c r="F27" s="53">
        <v>2873.09</v>
      </c>
      <c r="G27" s="46">
        <v>43096.32</v>
      </c>
      <c r="H27" s="51"/>
      <c r="I27" s="51">
        <f t="shared" si="5"/>
        <v>0</v>
      </c>
      <c r="J27" s="52">
        <f t="shared" si="6"/>
        <v>0</v>
      </c>
      <c r="K27" s="49"/>
      <c r="L27" s="49">
        <f t="shared" si="0"/>
        <v>0</v>
      </c>
      <c r="M27" s="50">
        <f t="shared" si="1"/>
        <v>0</v>
      </c>
      <c r="N27" s="51">
        <f t="shared" si="2"/>
        <v>0</v>
      </c>
      <c r="O27" s="51">
        <f t="shared" si="3"/>
        <v>0</v>
      </c>
      <c r="P27" s="52">
        <f t="shared" si="4"/>
        <v>0</v>
      </c>
      <c r="R27" s="6"/>
    </row>
    <row r="28" spans="1:19" s="56" customFormat="1" ht="16.5">
      <c r="A28" s="40">
        <v>14</v>
      </c>
      <c r="B28" s="58" t="s">
        <v>57</v>
      </c>
      <c r="C28" s="42" t="s">
        <v>58</v>
      </c>
      <c r="D28" s="43" t="s">
        <v>32</v>
      </c>
      <c r="E28" s="44">
        <v>15</v>
      </c>
      <c r="F28" s="53">
        <v>16784.17</v>
      </c>
      <c r="G28" s="46">
        <v>251762.61</v>
      </c>
      <c r="H28" s="51"/>
      <c r="I28" s="51">
        <f t="shared" si="5"/>
        <v>0</v>
      </c>
      <c r="J28" s="52">
        <f t="shared" si="6"/>
        <v>0</v>
      </c>
      <c r="K28" s="49"/>
      <c r="L28" s="49">
        <f t="shared" si="0"/>
        <v>0</v>
      </c>
      <c r="M28" s="50">
        <f t="shared" si="1"/>
        <v>0</v>
      </c>
      <c r="N28" s="51">
        <f t="shared" si="2"/>
        <v>0</v>
      </c>
      <c r="O28" s="51">
        <f t="shared" si="3"/>
        <v>0</v>
      </c>
      <c r="P28" s="52">
        <f t="shared" si="4"/>
        <v>0</v>
      </c>
      <c r="R28" s="6"/>
      <c r="S28" s="61">
        <f>R28*F28</f>
        <v>0</v>
      </c>
    </row>
    <row r="29" spans="1:19" s="56" customFormat="1" ht="16.5">
      <c r="A29" s="40">
        <v>15</v>
      </c>
      <c r="B29" s="58" t="s">
        <v>59</v>
      </c>
      <c r="C29" s="42" t="s">
        <v>60</v>
      </c>
      <c r="D29" s="43" t="s">
        <v>32</v>
      </c>
      <c r="E29" s="62">
        <v>15</v>
      </c>
      <c r="F29" s="53">
        <v>2058.7</v>
      </c>
      <c r="G29" s="46">
        <v>30880.55</v>
      </c>
      <c r="H29" s="51"/>
      <c r="I29" s="51">
        <f t="shared" si="5"/>
        <v>0</v>
      </c>
      <c r="J29" s="52">
        <f t="shared" si="6"/>
        <v>0</v>
      </c>
      <c r="K29" s="49"/>
      <c r="L29" s="49">
        <f t="shared" si="0"/>
        <v>0</v>
      </c>
      <c r="M29" s="50">
        <f t="shared" si="1"/>
        <v>0</v>
      </c>
      <c r="N29" s="51">
        <f t="shared" si="2"/>
        <v>0</v>
      </c>
      <c r="O29" s="51">
        <f t="shared" si="3"/>
        <v>0</v>
      </c>
      <c r="P29" s="52">
        <f t="shared" si="4"/>
        <v>0</v>
      </c>
      <c r="R29" s="6"/>
      <c r="S29" s="61">
        <f>R29*F29</f>
        <v>0</v>
      </c>
    </row>
    <row r="30" spans="1:19" s="63" customFormat="1" ht="42.75">
      <c r="A30" s="40">
        <v>16</v>
      </c>
      <c r="B30" s="58" t="s">
        <v>61</v>
      </c>
      <c r="C30" s="42" t="s">
        <v>62</v>
      </c>
      <c r="D30" s="43" t="s">
        <v>32</v>
      </c>
      <c r="E30" s="60">
        <v>12</v>
      </c>
      <c r="F30" s="53">
        <v>12800.61</v>
      </c>
      <c r="G30" s="46">
        <v>153607.38</v>
      </c>
      <c r="H30" s="54"/>
      <c r="I30" s="54">
        <f t="shared" si="5"/>
        <v>0</v>
      </c>
      <c r="J30" s="55">
        <f t="shared" si="6"/>
        <v>0</v>
      </c>
      <c r="K30" s="49">
        <v>1</v>
      </c>
      <c r="L30" s="49">
        <f t="shared" si="0"/>
        <v>12800.61</v>
      </c>
      <c r="M30" s="50">
        <f t="shared" si="1"/>
        <v>0.08333333333333333</v>
      </c>
      <c r="N30" s="51">
        <f t="shared" si="2"/>
        <v>1</v>
      </c>
      <c r="O30" s="51">
        <f t="shared" si="3"/>
        <v>12800.61</v>
      </c>
      <c r="P30" s="52">
        <f t="shared" si="4"/>
        <v>0.08333333333333333</v>
      </c>
      <c r="R30" s="64"/>
      <c r="S30" s="61">
        <f>R30*F30</f>
        <v>0</v>
      </c>
    </row>
    <row r="31" spans="1:18" s="56" customFormat="1" ht="13.5">
      <c r="A31" s="65"/>
      <c r="B31" s="65"/>
      <c r="C31" s="66"/>
      <c r="D31" s="67"/>
      <c r="E31" s="68"/>
      <c r="F31" s="51"/>
      <c r="G31" s="69">
        <v>5494697.53</v>
      </c>
      <c r="H31" s="51"/>
      <c r="I31" s="51">
        <f t="shared" si="5"/>
        <v>0</v>
      </c>
      <c r="J31" s="52">
        <f t="shared" si="6"/>
        <v>0</v>
      </c>
      <c r="K31" s="51"/>
      <c r="L31" s="51">
        <f t="shared" si="0"/>
        <v>0</v>
      </c>
      <c r="M31" s="52">
        <f t="shared" si="1"/>
        <v>0</v>
      </c>
      <c r="N31" s="51">
        <f t="shared" si="2"/>
        <v>0</v>
      </c>
      <c r="O31" s="51">
        <f t="shared" si="3"/>
        <v>0</v>
      </c>
      <c r="P31" s="52">
        <f t="shared" si="4"/>
        <v>0</v>
      </c>
      <c r="R31" s="6"/>
    </row>
    <row r="32" spans="1:18" s="56" customFormat="1" ht="12.75">
      <c r="A32" s="70"/>
      <c r="B32" s="70"/>
      <c r="C32" s="71"/>
      <c r="D32" s="72"/>
      <c r="E32" s="44"/>
      <c r="F32" s="73"/>
      <c r="G32" s="51">
        <f>E32*F32</f>
        <v>0</v>
      </c>
      <c r="H32" s="51"/>
      <c r="I32" s="51"/>
      <c r="J32" s="52"/>
      <c r="K32" s="51"/>
      <c r="L32" s="51">
        <f t="shared" si="0"/>
        <v>0</v>
      </c>
      <c r="M32" s="52">
        <f t="shared" si="1"/>
        <v>0</v>
      </c>
      <c r="N32" s="51">
        <f t="shared" si="2"/>
        <v>0</v>
      </c>
      <c r="O32" s="51">
        <f t="shared" si="3"/>
        <v>0</v>
      </c>
      <c r="P32" s="52">
        <f t="shared" si="4"/>
        <v>0</v>
      </c>
      <c r="R32" s="6"/>
    </row>
    <row r="33" spans="1:18" s="76" customFormat="1" ht="16.5" customHeight="1">
      <c r="A33" s="146" t="s">
        <v>27</v>
      </c>
      <c r="B33" s="146"/>
      <c r="C33" s="146"/>
      <c r="D33" s="148">
        <f>G31</f>
        <v>5494697.53</v>
      </c>
      <c r="E33" s="148"/>
      <c r="F33" s="148"/>
      <c r="G33" s="75"/>
      <c r="H33" s="51"/>
      <c r="I33" s="54">
        <f>SUM(I16:I31)</f>
        <v>0</v>
      </c>
      <c r="J33" s="55">
        <f>I33/D33</f>
        <v>0</v>
      </c>
      <c r="K33" s="51"/>
      <c r="L33" s="54">
        <f>SUM(L15:L30)</f>
        <v>41966.92</v>
      </c>
      <c r="M33" s="55">
        <f>L33/D33</f>
        <v>0.007637712498434831</v>
      </c>
      <c r="N33" s="51"/>
      <c r="O33" s="54">
        <f>SUM(O15:O30)</f>
        <v>41966.92</v>
      </c>
      <c r="P33" s="55">
        <f>O33/D33</f>
        <v>0.007637712498434831</v>
      </c>
      <c r="R33" s="6">
        <f>ROUND(E36*F36,2)</f>
        <v>0</v>
      </c>
    </row>
    <row r="34" spans="1:16" s="76" customFormat="1" ht="12.75" customHeight="1">
      <c r="A34" s="77"/>
      <c r="B34" s="77"/>
      <c r="C34" s="77"/>
      <c r="D34" s="78"/>
      <c r="E34" s="79"/>
      <c r="F34" s="79"/>
      <c r="G34" s="79"/>
      <c r="H34" s="80"/>
      <c r="I34" s="81"/>
      <c r="J34" s="82"/>
      <c r="K34" s="80"/>
      <c r="L34" s="81"/>
      <c r="M34" s="82"/>
      <c r="N34" s="80"/>
      <c r="O34" s="81"/>
      <c r="P34" s="82"/>
    </row>
    <row r="35" spans="1:16" s="76" customFormat="1" ht="17.25" customHeight="1">
      <c r="A35" s="77"/>
      <c r="B35" s="77"/>
      <c r="C35" s="77"/>
      <c r="D35" s="78"/>
      <c r="E35" s="79"/>
      <c r="F35" s="79"/>
      <c r="G35" s="79"/>
      <c r="H35" s="80"/>
      <c r="I35" s="81"/>
      <c r="J35" s="82"/>
      <c r="K35" s="80"/>
      <c r="L35" s="81"/>
      <c r="M35" s="82"/>
      <c r="N35" s="80"/>
      <c r="O35" s="81"/>
      <c r="P35" s="82"/>
    </row>
    <row r="36" spans="1:16" s="76" customFormat="1" ht="12.75" customHeight="1">
      <c r="A36" s="83"/>
      <c r="B36" s="83"/>
      <c r="C36" s="145">
        <f>D33</f>
        <v>5494697.53</v>
      </c>
      <c r="D36" s="145"/>
      <c r="E36" s="145"/>
      <c r="F36" s="80"/>
      <c r="G36" s="80"/>
      <c r="H36" s="80"/>
      <c r="I36" s="81"/>
      <c r="J36" s="82"/>
      <c r="K36" s="80"/>
      <c r="L36" s="81"/>
      <c r="M36" s="82"/>
      <c r="N36" s="80"/>
      <c r="O36" s="81"/>
      <c r="P36" s="82"/>
    </row>
    <row r="37" spans="1:16" s="76" customFormat="1" ht="12.75" customHeight="1">
      <c r="A37" s="77"/>
      <c r="B37" s="77"/>
      <c r="C37" s="77"/>
      <c r="D37" s="78"/>
      <c r="E37" s="79"/>
      <c r="F37" s="79"/>
      <c r="G37" s="79"/>
      <c r="H37" s="80"/>
      <c r="I37" s="81"/>
      <c r="L37" s="81"/>
      <c r="M37" s="82"/>
      <c r="N37" s="80"/>
      <c r="O37" s="81"/>
      <c r="P37" s="82"/>
    </row>
    <row r="38" spans="1:16" s="76" customFormat="1" ht="12.75" customHeight="1">
      <c r="A38" s="77"/>
      <c r="B38" s="77"/>
      <c r="C38" s="77"/>
      <c r="D38" s="78"/>
      <c r="F38" s="79"/>
      <c r="H38" s="80"/>
      <c r="I38" s="80" t="str">
        <f>CONCATENATE("% DA ",K13)</f>
        <v>% DA 1ª MEDIÇÃO</v>
      </c>
      <c r="J38" s="82"/>
      <c r="K38" s="82">
        <f>M33</f>
        <v>0.007637712498434831</v>
      </c>
      <c r="M38" s="80" t="str">
        <f>K13</f>
        <v>1ª MEDIÇÃO</v>
      </c>
      <c r="N38" s="135">
        <f>L33</f>
        <v>41966.92</v>
      </c>
      <c r="O38" s="135"/>
      <c r="P38" s="82"/>
    </row>
    <row r="39" spans="1:16" s="76" customFormat="1" ht="12.75" customHeight="1">
      <c r="A39" s="77"/>
      <c r="B39" s="77"/>
      <c r="C39" s="77"/>
      <c r="D39" s="78"/>
      <c r="E39" s="80"/>
      <c r="F39" s="79"/>
      <c r="G39" s="80"/>
      <c r="H39" s="80"/>
      <c r="M39" s="80" t="s">
        <v>63</v>
      </c>
      <c r="N39" s="135">
        <f>O33</f>
        <v>41966.92</v>
      </c>
      <c r="O39" s="135"/>
      <c r="P39" s="82"/>
    </row>
    <row r="40" spans="1:16" s="76" customFormat="1" ht="12.75" customHeight="1">
      <c r="A40" s="77"/>
      <c r="B40" s="77"/>
      <c r="C40" s="84"/>
      <c r="D40" s="78"/>
      <c r="F40" s="79"/>
      <c r="H40" s="80"/>
      <c r="I40" s="80" t="s">
        <v>64</v>
      </c>
      <c r="J40" s="82"/>
      <c r="K40" s="82">
        <f>P33</f>
        <v>0.007637712498434831</v>
      </c>
      <c r="M40" s="80" t="s">
        <v>65</v>
      </c>
      <c r="N40" s="136">
        <f>C36-N39</f>
        <v>5452730.61</v>
      </c>
      <c r="O40" s="136"/>
      <c r="P40" s="82"/>
    </row>
    <row r="42" ht="7.5" customHeight="1"/>
    <row r="43" ht="12.75" customHeight="1"/>
    <row r="44" ht="12.75" customHeight="1"/>
    <row r="45" ht="12.75" customHeight="1">
      <c r="D45" s="3" t="s">
        <v>66</v>
      </c>
    </row>
  </sheetData>
  <sheetProtection selectLockedCells="1" selectUnlockedCells="1"/>
  <mergeCells count="21">
    <mergeCell ref="D13:D14"/>
    <mergeCell ref="E13:E14"/>
    <mergeCell ref="D33:F33"/>
    <mergeCell ref="C3:M3"/>
    <mergeCell ref="D4:I4"/>
    <mergeCell ref="D5:I5"/>
    <mergeCell ref="C9:F9"/>
    <mergeCell ref="N10:P10"/>
    <mergeCell ref="C36:E36"/>
    <mergeCell ref="A33:C33"/>
    <mergeCell ref="A13:A14"/>
    <mergeCell ref="B13:B14"/>
    <mergeCell ref="C13:C14"/>
    <mergeCell ref="N38:O38"/>
    <mergeCell ref="N39:O39"/>
    <mergeCell ref="N40:O40"/>
    <mergeCell ref="F13:F14"/>
    <mergeCell ref="G13:G14"/>
    <mergeCell ref="H13:J13"/>
    <mergeCell ref="K13:M13"/>
    <mergeCell ref="N13:P13"/>
  </mergeCells>
  <conditionalFormatting sqref="P16:P33">
    <cfRule type="cellIs" priority="1" dxfId="0" operator="greaterThan" stopIfTrue="1">
      <formula>1</formula>
    </cfRule>
  </conditionalFormatting>
  <conditionalFormatting sqref="P15">
    <cfRule type="cellIs" priority="2" dxfId="0" operator="greaterThan" stopIfTrue="1">
      <formula>1</formula>
    </cfRule>
  </conditionalFormatting>
  <conditionalFormatting sqref="P16">
    <cfRule type="cellIs" priority="3" dxfId="0" operator="greaterThan" stopIfTrue="1">
      <formula>1</formula>
    </cfRule>
  </conditionalFormatting>
  <conditionalFormatting sqref="P17">
    <cfRule type="cellIs" priority="4" dxfId="0" operator="greaterThan" stopIfTrue="1">
      <formula>1</formula>
    </cfRule>
  </conditionalFormatting>
  <conditionalFormatting sqref="P18">
    <cfRule type="cellIs" priority="5" dxfId="0" operator="greaterThan" stopIfTrue="1">
      <formula>1</formula>
    </cfRule>
  </conditionalFormatting>
  <conditionalFormatting sqref="P19">
    <cfRule type="cellIs" priority="6" dxfId="0" operator="greaterThan" stopIfTrue="1">
      <formula>1</formula>
    </cfRule>
  </conditionalFormatting>
  <conditionalFormatting sqref="P20">
    <cfRule type="cellIs" priority="7" dxfId="0" operator="greaterThan" stopIfTrue="1">
      <formula>1</formula>
    </cfRule>
  </conditionalFormatting>
  <conditionalFormatting sqref="P21">
    <cfRule type="cellIs" priority="8" dxfId="0" operator="greaterThan" stopIfTrue="1">
      <formula>1</formula>
    </cfRule>
  </conditionalFormatting>
  <conditionalFormatting sqref="P22">
    <cfRule type="cellIs" priority="9" dxfId="0" operator="greaterThan" stopIfTrue="1">
      <formula>1</formula>
    </cfRule>
  </conditionalFormatting>
  <conditionalFormatting sqref="P23">
    <cfRule type="cellIs" priority="10" dxfId="0" operator="greaterThan" stopIfTrue="1">
      <formula>1</formula>
    </cfRule>
  </conditionalFormatting>
  <conditionalFormatting sqref="P24">
    <cfRule type="cellIs" priority="11" dxfId="0" operator="greaterThan" stopIfTrue="1">
      <formula>1</formula>
    </cfRule>
  </conditionalFormatting>
  <conditionalFormatting sqref="P25">
    <cfRule type="cellIs" priority="12" dxfId="0" operator="greaterThan" stopIfTrue="1">
      <formula>1</formula>
    </cfRule>
  </conditionalFormatting>
  <conditionalFormatting sqref="P26">
    <cfRule type="cellIs" priority="13" dxfId="0" operator="greaterThan" stopIfTrue="1">
      <formula>1</formula>
    </cfRule>
  </conditionalFormatting>
  <conditionalFormatting sqref="P27">
    <cfRule type="cellIs" priority="14" dxfId="0" operator="greaterThan" stopIfTrue="1">
      <formula>1</formula>
    </cfRule>
  </conditionalFormatting>
  <conditionalFormatting sqref="P28">
    <cfRule type="cellIs" priority="15" dxfId="0" operator="greaterThan" stopIfTrue="1">
      <formula>1</formula>
    </cfRule>
  </conditionalFormatting>
  <conditionalFormatting sqref="P29">
    <cfRule type="cellIs" priority="16" dxfId="0" operator="greaterThan" stopIfTrue="1">
      <formula>1</formula>
    </cfRule>
  </conditionalFormatting>
  <conditionalFormatting sqref="P30">
    <cfRule type="cellIs" priority="17" dxfId="0" operator="greaterThan" stopIfTrue="1">
      <formula>1</formula>
    </cfRule>
  </conditionalFormatting>
  <conditionalFormatting sqref="P31">
    <cfRule type="cellIs" priority="18" dxfId="0" operator="greaterThan" stopIfTrue="1">
      <formula>1</formula>
    </cfRule>
  </conditionalFormatting>
  <conditionalFormatting sqref="P32">
    <cfRule type="cellIs" priority="19" dxfId="0" operator="greaterThan" stopIfTrue="1">
      <formula>1</formula>
    </cfRule>
  </conditionalFormatting>
  <printOptions horizontalCentered="1" verticalCentered="1"/>
  <pageMargins left="0.2362204724409449" right="0.2362204724409449" top="0.9448818897637796" bottom="0.9448818897637796" header="0.31496062992125984" footer="0.31496062992125984"/>
  <pageSetup horizontalDpi="300" verticalDpi="300" orientation="landscape" paperSize="9" scale="50" r:id="rId4"/>
  <drawing r:id="rId3"/>
  <legacyDrawing r:id="rId2"/>
  <oleObjects>
    <oleObject progId="" shapeId="31338259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Laudo técnico de especialistas em obras, projetos e serviços de engenharia rodoviária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9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64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Laudo geotécnico elementar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10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81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Revisão de projetos na fase de obra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11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98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Consolidação de elementos para celebração de termos de aditamento aos contratos de obras e serviços rodoviários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12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15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Apoio na solução de interferências em redes de serviços públicos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13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32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Elaboração de relatório final do projeto "As Built"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14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48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Relatório de Inspeção de entrega de obra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15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65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A6" sqref="A6:I8"/>
    </sheetView>
  </sheetViews>
  <sheetFormatPr defaultColWidth="11.421875" defaultRowHeight="12.75"/>
  <cols>
    <col min="1" max="1" width="59.42187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65"/>
      <c r="B1" s="165"/>
      <c r="C1" s="166" t="s">
        <v>67</v>
      </c>
      <c r="D1" s="167" t="str">
        <f>VLOOKUP(C3,'1ª MEDIÇÃO'!A15:G30,3,0)</f>
        <v>Consolidação dos serviços especializados de engenharia rodoviária de supervisão e apoio técnico à fiscalização das obras</v>
      </c>
      <c r="E1" s="167"/>
      <c r="F1" s="167"/>
      <c r="G1" s="167"/>
      <c r="H1" s="167"/>
      <c r="I1" s="167"/>
    </row>
    <row r="2" spans="1:9" ht="20.25" customHeight="1">
      <c r="A2" s="165"/>
      <c r="B2" s="165"/>
      <c r="C2" s="166"/>
      <c r="D2" s="167"/>
      <c r="E2" s="167"/>
      <c r="F2" s="167"/>
      <c r="G2" s="167"/>
      <c r="H2" s="167"/>
      <c r="I2" s="167"/>
    </row>
    <row r="3" spans="1:9" ht="17.25" customHeight="1">
      <c r="A3" s="165"/>
      <c r="B3" s="165"/>
      <c r="C3" s="130">
        <v>16</v>
      </c>
      <c r="D3" s="167"/>
      <c r="E3" s="167"/>
      <c r="F3" s="167"/>
      <c r="G3" s="167"/>
      <c r="H3" s="167"/>
      <c r="I3" s="167"/>
    </row>
    <row r="4" spans="1:9" ht="12.75">
      <c r="A4" s="168" t="s">
        <v>68</v>
      </c>
      <c r="B4" s="168"/>
      <c r="C4" s="166"/>
      <c r="D4" s="130"/>
      <c r="E4" s="130"/>
      <c r="F4" s="166" t="s">
        <v>69</v>
      </c>
      <c r="G4" s="166"/>
      <c r="H4" s="166"/>
      <c r="I4" s="166"/>
    </row>
    <row r="5" spans="1:9" ht="24" customHeight="1">
      <c r="A5" s="133" t="s">
        <v>70</v>
      </c>
      <c r="B5" s="134" t="s">
        <v>71</v>
      </c>
      <c r="C5" s="166"/>
      <c r="D5" s="130"/>
      <c r="E5" s="130"/>
      <c r="F5" s="166"/>
      <c r="G5" s="166"/>
      <c r="H5" s="166"/>
      <c r="I5" s="166"/>
    </row>
    <row r="6" spans="1:9" ht="13.5" customHeight="1">
      <c r="A6" s="121" t="s">
        <v>79</v>
      </c>
      <c r="B6" s="122" t="s">
        <v>80</v>
      </c>
      <c r="C6" s="164">
        <v>1</v>
      </c>
      <c r="D6" s="149" t="s">
        <v>81</v>
      </c>
      <c r="E6" s="149"/>
      <c r="F6" s="149"/>
      <c r="G6" s="149"/>
      <c r="H6" s="149"/>
      <c r="I6" s="149"/>
    </row>
    <row r="7" spans="1:9" ht="13.5" customHeight="1">
      <c r="A7" s="121" t="s">
        <v>75</v>
      </c>
      <c r="B7" s="122" t="s">
        <v>76</v>
      </c>
      <c r="C7" s="164"/>
      <c r="D7" s="149" t="s">
        <v>77</v>
      </c>
      <c r="E7" s="149"/>
      <c r="F7" s="149"/>
      <c r="G7" s="149"/>
      <c r="H7" s="149"/>
      <c r="I7" s="149"/>
    </row>
    <row r="8" spans="1:9" ht="13.5" customHeight="1">
      <c r="A8" s="121" t="s">
        <v>73</v>
      </c>
      <c r="B8" s="122" t="s">
        <v>74</v>
      </c>
      <c r="C8" s="164"/>
      <c r="D8" s="149" t="s">
        <v>78</v>
      </c>
      <c r="E8" s="149"/>
      <c r="F8" s="149"/>
      <c r="G8" s="149"/>
      <c r="H8" s="149"/>
      <c r="I8" s="149"/>
    </row>
    <row r="9" spans="1:9" ht="13.5" customHeight="1">
      <c r="A9" s="121"/>
      <c r="B9" s="122"/>
      <c r="C9" s="123"/>
      <c r="D9" s="149"/>
      <c r="E9" s="149"/>
      <c r="F9" s="149"/>
      <c r="G9" s="149"/>
      <c r="H9" s="149"/>
      <c r="I9" s="149"/>
    </row>
    <row r="10" spans="1:9" ht="13.5" customHeight="1">
      <c r="A10" s="121"/>
      <c r="B10" s="122"/>
      <c r="C10" s="123"/>
      <c r="D10" s="149"/>
      <c r="E10" s="149"/>
      <c r="F10" s="149"/>
      <c r="G10" s="149"/>
      <c r="H10" s="149"/>
      <c r="I10" s="149"/>
    </row>
    <row r="11" spans="1:9" ht="13.5" customHeight="1">
      <c r="A11" s="121"/>
      <c r="B11" s="122"/>
      <c r="C11" s="123"/>
      <c r="D11" s="149"/>
      <c r="E11" s="149"/>
      <c r="F11" s="149"/>
      <c r="G11" s="149"/>
      <c r="H11" s="149"/>
      <c r="I11" s="149"/>
    </row>
    <row r="12" spans="1:9" ht="13.5" customHeight="1">
      <c r="A12" s="125"/>
      <c r="B12" s="122"/>
      <c r="C12" s="123"/>
      <c r="D12" s="149"/>
      <c r="E12" s="149"/>
      <c r="F12" s="149"/>
      <c r="G12" s="149"/>
      <c r="H12" s="149"/>
      <c r="I12" s="149"/>
    </row>
    <row r="13" spans="1:9" s="102" customFormat="1" ht="13.5" customHeight="1">
      <c r="A13" s="126"/>
      <c r="B13" s="127"/>
      <c r="C13" s="128"/>
      <c r="D13" s="149"/>
      <c r="E13" s="149"/>
      <c r="F13" s="149"/>
      <c r="G13" s="149"/>
      <c r="H13" s="149"/>
      <c r="I13" s="149"/>
    </row>
    <row r="14" spans="1:9" s="102" customFormat="1" ht="13.5" customHeight="1">
      <c r="A14" s="126"/>
      <c r="B14" s="127"/>
      <c r="C14" s="128"/>
      <c r="D14" s="149"/>
      <c r="E14" s="149"/>
      <c r="F14" s="149"/>
      <c r="G14" s="149"/>
      <c r="H14" s="149"/>
      <c r="I14" s="149"/>
    </row>
    <row r="15" spans="1:9" ht="13.5" customHeight="1">
      <c r="A15" s="125"/>
      <c r="B15" s="129"/>
      <c r="C15" s="123"/>
      <c r="D15" s="149"/>
      <c r="E15" s="149"/>
      <c r="F15" s="149"/>
      <c r="G15" s="149"/>
      <c r="H15" s="149"/>
      <c r="I15" s="149"/>
    </row>
    <row r="16" spans="1:9" ht="13.5" customHeight="1">
      <c r="A16" s="121"/>
      <c r="B16" s="122"/>
      <c r="C16" s="123"/>
      <c r="D16" s="149"/>
      <c r="E16" s="149"/>
      <c r="F16" s="149"/>
      <c r="G16" s="149"/>
      <c r="H16" s="149"/>
      <c r="I16" s="149"/>
    </row>
    <row r="17" spans="1:9" ht="13.5" customHeight="1">
      <c r="A17" s="125"/>
      <c r="B17" s="129"/>
      <c r="C17" s="123"/>
      <c r="D17" s="149"/>
      <c r="E17" s="149"/>
      <c r="F17" s="149"/>
      <c r="G17" s="149"/>
      <c r="H17" s="149"/>
      <c r="I17" s="149"/>
    </row>
    <row r="18" spans="1:9" ht="13.5" customHeight="1">
      <c r="A18" s="125"/>
      <c r="B18" s="129"/>
      <c r="C18" s="123"/>
      <c r="D18" s="149"/>
      <c r="E18" s="149"/>
      <c r="F18" s="149"/>
      <c r="G18" s="149"/>
      <c r="H18" s="149"/>
      <c r="I18" s="149"/>
    </row>
    <row r="19" spans="1:9" ht="13.5" customHeight="1">
      <c r="A19" s="125"/>
      <c r="B19" s="129"/>
      <c r="C19" s="123"/>
      <c r="D19" s="149"/>
      <c r="E19" s="149"/>
      <c r="F19" s="149"/>
      <c r="G19" s="149"/>
      <c r="H19" s="149"/>
      <c r="I19" s="149"/>
    </row>
    <row r="20" spans="1:9" ht="13.5" customHeight="1">
      <c r="A20" s="125"/>
      <c r="B20" s="129"/>
      <c r="C20" s="123"/>
      <c r="D20" s="149"/>
      <c r="E20" s="149"/>
      <c r="F20" s="149"/>
      <c r="G20" s="149"/>
      <c r="H20" s="149"/>
      <c r="I20" s="149"/>
    </row>
    <row r="21" spans="1:9" ht="13.5" customHeight="1">
      <c r="A21" s="130" t="s">
        <v>72</v>
      </c>
      <c r="B21" s="131">
        <f>SUM(B6:B17)</f>
        <v>0</v>
      </c>
      <c r="C21" s="132">
        <f>SUM(C6:C20)</f>
        <v>1</v>
      </c>
      <c r="D21" s="149"/>
      <c r="E21" s="149"/>
      <c r="F21" s="149"/>
      <c r="G21" s="149"/>
      <c r="H21" s="149"/>
      <c r="I21" s="149"/>
    </row>
  </sheetData>
  <sheetProtection selectLockedCells="1" selectUnlockedCells="1"/>
  <mergeCells count="23">
    <mergeCell ref="A1:B3"/>
    <mergeCell ref="C1:C2"/>
    <mergeCell ref="D1:I3"/>
    <mergeCell ref="A4:B4"/>
    <mergeCell ref="C4:C5"/>
    <mergeCell ref="F4:I5"/>
    <mergeCell ref="D16:I16"/>
    <mergeCell ref="D6:I6"/>
    <mergeCell ref="D7:I7"/>
    <mergeCell ref="D8:I8"/>
    <mergeCell ref="C6:C8"/>
    <mergeCell ref="D9:I9"/>
    <mergeCell ref="D10:I10"/>
    <mergeCell ref="D17:I17"/>
    <mergeCell ref="D18:I18"/>
    <mergeCell ref="D19:I19"/>
    <mergeCell ref="D20:I20"/>
    <mergeCell ref="D21:I21"/>
    <mergeCell ref="D11:I11"/>
    <mergeCell ref="D12:I12"/>
    <mergeCell ref="D13:I13"/>
    <mergeCell ref="D14:I14"/>
    <mergeCell ref="D15:I1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1" r:id="rId3"/>
  <legacyDrawing r:id="rId2"/>
  <oleObjects>
    <oleObject progId="" shapeId="3848358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D13" sqref="D13:I13"/>
    </sheetView>
  </sheetViews>
  <sheetFormatPr defaultColWidth="11.421875" defaultRowHeight="12.75"/>
  <cols>
    <col min="1" max="1" width="55.28125" style="85" bestFit="1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Análise do Plano de Trabalho (PT) e Plano de Controle e Gestão da Qualidade (PCGQ)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1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 t="s">
        <v>82</v>
      </c>
      <c r="D4" s="155" t="s">
        <v>69</v>
      </c>
      <c r="E4" s="156"/>
      <c r="F4" s="156"/>
      <c r="G4" s="156"/>
      <c r="H4" s="156"/>
      <c r="I4" s="157"/>
    </row>
    <row r="5" spans="1:9" ht="24" customHeight="1">
      <c r="A5" s="118" t="s">
        <v>70</v>
      </c>
      <c r="B5" s="119" t="s">
        <v>71</v>
      </c>
      <c r="C5" s="154"/>
      <c r="D5" s="158"/>
      <c r="E5" s="159"/>
      <c r="F5" s="159"/>
      <c r="G5" s="159"/>
      <c r="H5" s="159"/>
      <c r="I5" s="160"/>
    </row>
    <row r="6" spans="1:9" ht="13.5" customHeight="1">
      <c r="A6" s="121" t="s">
        <v>73</v>
      </c>
      <c r="B6" s="122" t="s">
        <v>74</v>
      </c>
      <c r="C6" s="123">
        <v>1</v>
      </c>
      <c r="D6" s="149" t="s">
        <v>78</v>
      </c>
      <c r="E6" s="149"/>
      <c r="F6" s="149"/>
      <c r="G6" s="149"/>
      <c r="H6" s="149"/>
      <c r="I6" s="149"/>
    </row>
    <row r="7" spans="1:9" ht="13.5" customHeight="1">
      <c r="A7" s="121"/>
      <c r="B7" s="122"/>
      <c r="C7" s="123"/>
      <c r="D7" s="149"/>
      <c r="E7" s="149"/>
      <c r="F7" s="149"/>
      <c r="G7" s="149"/>
      <c r="H7" s="149"/>
      <c r="I7" s="149"/>
    </row>
    <row r="8" spans="1:9" ht="13.5" customHeight="1">
      <c r="A8" s="121"/>
      <c r="B8" s="122"/>
      <c r="C8" s="123"/>
      <c r="D8" s="149"/>
      <c r="E8" s="149"/>
      <c r="F8" s="149"/>
      <c r="G8" s="149"/>
      <c r="H8" s="149"/>
      <c r="I8" s="149"/>
    </row>
    <row r="9" spans="1:9" ht="13.5" customHeight="1">
      <c r="A9" s="121"/>
      <c r="B9" s="122"/>
      <c r="C9" s="123"/>
      <c r="D9" s="149"/>
      <c r="E9" s="149"/>
      <c r="F9" s="149"/>
      <c r="G9" s="149"/>
      <c r="H9" s="149"/>
      <c r="I9" s="149"/>
    </row>
    <row r="10" spans="1:9" ht="13.5" customHeight="1">
      <c r="A10" s="121"/>
      <c r="B10" s="122"/>
      <c r="C10" s="123"/>
      <c r="D10" s="149"/>
      <c r="E10" s="149"/>
      <c r="F10" s="149"/>
      <c r="G10" s="149"/>
      <c r="H10" s="149"/>
      <c r="I10" s="149"/>
    </row>
    <row r="11" spans="1:9" ht="13.5" customHeight="1">
      <c r="A11" s="121"/>
      <c r="B11" s="122"/>
      <c r="C11" s="123"/>
      <c r="D11" s="149"/>
      <c r="E11" s="149"/>
      <c r="F11" s="149"/>
      <c r="G11" s="149"/>
      <c r="H11" s="149"/>
      <c r="I11" s="149"/>
    </row>
    <row r="12" spans="1:9" ht="13.5" customHeight="1">
      <c r="A12" s="125"/>
      <c r="B12" s="122"/>
      <c r="C12" s="123"/>
      <c r="D12" s="149"/>
      <c r="E12" s="149"/>
      <c r="F12" s="149"/>
      <c r="G12" s="149"/>
      <c r="H12" s="149"/>
      <c r="I12" s="149"/>
    </row>
    <row r="13" spans="1:9" s="102" customFormat="1" ht="13.5" customHeight="1">
      <c r="A13" s="126"/>
      <c r="B13" s="127"/>
      <c r="C13" s="128"/>
      <c r="D13" s="149"/>
      <c r="E13" s="149"/>
      <c r="F13" s="149"/>
      <c r="G13" s="149"/>
      <c r="H13" s="149"/>
      <c r="I13" s="149"/>
    </row>
    <row r="14" spans="1:9" s="102" customFormat="1" ht="13.5" customHeight="1">
      <c r="A14" s="126"/>
      <c r="B14" s="127"/>
      <c r="C14" s="128"/>
      <c r="D14" s="149"/>
      <c r="E14" s="149"/>
      <c r="F14" s="149"/>
      <c r="G14" s="149"/>
      <c r="H14" s="149"/>
      <c r="I14" s="149"/>
    </row>
    <row r="15" spans="1:9" ht="13.5" customHeight="1">
      <c r="A15" s="125"/>
      <c r="B15" s="129"/>
      <c r="C15" s="123"/>
      <c r="D15" s="149"/>
      <c r="E15" s="149"/>
      <c r="F15" s="149"/>
      <c r="G15" s="149"/>
      <c r="H15" s="149"/>
      <c r="I15" s="149"/>
    </row>
    <row r="16" spans="1:9" ht="13.5" customHeight="1">
      <c r="A16" s="121"/>
      <c r="B16" s="122"/>
      <c r="C16" s="123"/>
      <c r="D16" s="149"/>
      <c r="E16" s="149"/>
      <c r="F16" s="149"/>
      <c r="G16" s="149"/>
      <c r="H16" s="149"/>
      <c r="I16" s="149"/>
    </row>
    <row r="17" spans="1:9" ht="13.5" customHeight="1">
      <c r="A17" s="125"/>
      <c r="B17" s="129"/>
      <c r="C17" s="123"/>
      <c r="D17" s="149"/>
      <c r="E17" s="149"/>
      <c r="F17" s="149"/>
      <c r="G17" s="149"/>
      <c r="H17" s="149"/>
      <c r="I17" s="149"/>
    </row>
    <row r="18" spans="1:9" ht="13.5" customHeight="1">
      <c r="A18" s="125"/>
      <c r="B18" s="129"/>
      <c r="C18" s="123"/>
      <c r="D18" s="149"/>
      <c r="E18" s="149"/>
      <c r="F18" s="149"/>
      <c r="G18" s="149"/>
      <c r="H18" s="149"/>
      <c r="I18" s="149"/>
    </row>
    <row r="19" spans="1:9" ht="13.5" customHeight="1">
      <c r="A19" s="125"/>
      <c r="B19" s="129"/>
      <c r="C19" s="123"/>
      <c r="D19" s="149"/>
      <c r="E19" s="149"/>
      <c r="F19" s="149"/>
      <c r="G19" s="149"/>
      <c r="H19" s="149"/>
      <c r="I19" s="149"/>
    </row>
    <row r="20" spans="1:9" ht="13.5" customHeight="1">
      <c r="A20" s="125"/>
      <c r="B20" s="129"/>
      <c r="C20" s="123"/>
      <c r="D20" s="149"/>
      <c r="E20" s="149"/>
      <c r="F20" s="149"/>
      <c r="G20" s="149"/>
      <c r="H20" s="149"/>
      <c r="I20" s="149"/>
    </row>
    <row r="21" spans="1:9" ht="13.5" customHeight="1">
      <c r="A21" s="130" t="s">
        <v>72</v>
      </c>
      <c r="B21" s="131">
        <f>SUM(B6:B17)</f>
        <v>0</v>
      </c>
      <c r="C21" s="132">
        <f>SUM(C6:C20)</f>
        <v>1</v>
      </c>
      <c r="D21" s="149"/>
      <c r="E21" s="149"/>
      <c r="F21" s="149"/>
      <c r="G21" s="149"/>
      <c r="H21" s="149"/>
      <c r="I21" s="149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 r:id="rId3"/>
  <legacyDrawing r:id="rId2"/>
  <oleObjects>
    <oleObject progId="" shapeId="3133827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Inspeção técnica de engenharia em serviços de implantação ou pavimentação ou duplicação de rodovias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2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2895346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Inspeção técnica de engenharia em serviço de construção ou recuperação estrutural ou ampliação de obras de arte especiais (pontes e via dutos) ou estruturas especiais de contenção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3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4645242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D14" sqref="D14:I14"/>
    </sheetView>
  </sheetViews>
  <sheetFormatPr defaultColWidth="11.421875" defaultRowHeight="12.75"/>
  <cols>
    <col min="1" max="1" width="51.42187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Inspeção técnica permanente em obras e serviços de engenharia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4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155" t="s">
        <v>69</v>
      </c>
      <c r="E4" s="156"/>
      <c r="F4" s="156"/>
      <c r="G4" s="156"/>
      <c r="H4" s="156"/>
      <c r="I4" s="157"/>
    </row>
    <row r="5" spans="1:9" ht="24" customHeight="1">
      <c r="A5" s="118" t="s">
        <v>70</v>
      </c>
      <c r="B5" s="119" t="s">
        <v>71</v>
      </c>
      <c r="C5" s="154"/>
      <c r="D5" s="158"/>
      <c r="E5" s="159"/>
      <c r="F5" s="159"/>
      <c r="G5" s="159"/>
      <c r="H5" s="159"/>
      <c r="I5" s="160"/>
    </row>
    <row r="6" spans="1:9" ht="13.5" customHeight="1">
      <c r="A6" s="121" t="s">
        <v>75</v>
      </c>
      <c r="B6" s="122" t="s">
        <v>76</v>
      </c>
      <c r="C6" s="123">
        <v>1</v>
      </c>
      <c r="D6" s="149" t="s">
        <v>77</v>
      </c>
      <c r="E6" s="149"/>
      <c r="F6" s="149"/>
      <c r="G6" s="149"/>
      <c r="H6" s="149"/>
      <c r="I6" s="149"/>
    </row>
    <row r="7" spans="1:9" ht="13.5" customHeight="1">
      <c r="A7" s="121" t="s">
        <v>79</v>
      </c>
      <c r="B7" s="122" t="s">
        <v>80</v>
      </c>
      <c r="C7" s="123">
        <v>1</v>
      </c>
      <c r="D7" s="149" t="s">
        <v>81</v>
      </c>
      <c r="E7" s="149"/>
      <c r="F7" s="149"/>
      <c r="G7" s="149"/>
      <c r="H7" s="149"/>
      <c r="I7" s="149"/>
    </row>
    <row r="8" spans="1:9" ht="13.5" customHeight="1">
      <c r="A8" s="121"/>
      <c r="B8" s="122"/>
      <c r="C8" s="123"/>
      <c r="D8" s="161"/>
      <c r="E8" s="162"/>
      <c r="F8" s="162"/>
      <c r="G8" s="162"/>
      <c r="H8" s="162"/>
      <c r="I8" s="163"/>
    </row>
    <row r="9" spans="1:9" ht="13.5" customHeight="1">
      <c r="A9" s="121"/>
      <c r="B9" s="122"/>
      <c r="C9" s="123"/>
      <c r="D9" s="161"/>
      <c r="E9" s="162"/>
      <c r="F9" s="162"/>
      <c r="G9" s="162"/>
      <c r="H9" s="162"/>
      <c r="I9" s="163"/>
    </row>
    <row r="10" spans="1:9" ht="13.5" customHeight="1">
      <c r="A10" s="121"/>
      <c r="B10" s="122"/>
      <c r="C10" s="123"/>
      <c r="D10" s="161"/>
      <c r="E10" s="162"/>
      <c r="F10" s="162"/>
      <c r="G10" s="162"/>
      <c r="H10" s="162"/>
      <c r="I10" s="163"/>
    </row>
    <row r="11" spans="1:9" ht="13.5" customHeight="1">
      <c r="A11" s="121"/>
      <c r="B11" s="122"/>
      <c r="C11" s="123"/>
      <c r="D11" s="161"/>
      <c r="E11" s="162"/>
      <c r="F11" s="162"/>
      <c r="G11" s="162"/>
      <c r="H11" s="162"/>
      <c r="I11" s="163"/>
    </row>
    <row r="12" spans="1:9" ht="13.5" customHeight="1">
      <c r="A12" s="125"/>
      <c r="B12" s="122"/>
      <c r="C12" s="123"/>
      <c r="D12" s="161"/>
      <c r="E12" s="162"/>
      <c r="F12" s="162"/>
      <c r="G12" s="162"/>
      <c r="H12" s="162"/>
      <c r="I12" s="163"/>
    </row>
    <row r="13" spans="1:9" s="102" customFormat="1" ht="13.5" customHeight="1">
      <c r="A13" s="126"/>
      <c r="B13" s="127"/>
      <c r="C13" s="128"/>
      <c r="D13" s="161"/>
      <c r="E13" s="162"/>
      <c r="F13" s="162"/>
      <c r="G13" s="162"/>
      <c r="H13" s="162"/>
      <c r="I13" s="163"/>
    </row>
    <row r="14" spans="1:9" s="102" customFormat="1" ht="13.5" customHeight="1">
      <c r="A14" s="126"/>
      <c r="B14" s="127"/>
      <c r="C14" s="128"/>
      <c r="D14" s="161"/>
      <c r="E14" s="162"/>
      <c r="F14" s="162"/>
      <c r="G14" s="162"/>
      <c r="H14" s="162"/>
      <c r="I14" s="163"/>
    </row>
    <row r="15" spans="1:9" ht="13.5" customHeight="1">
      <c r="A15" s="125"/>
      <c r="B15" s="129"/>
      <c r="C15" s="123"/>
      <c r="D15" s="161"/>
      <c r="E15" s="162"/>
      <c r="F15" s="162"/>
      <c r="G15" s="162"/>
      <c r="H15" s="162"/>
      <c r="I15" s="163"/>
    </row>
    <row r="16" spans="1:9" ht="13.5" customHeight="1">
      <c r="A16" s="121"/>
      <c r="B16" s="122"/>
      <c r="C16" s="123"/>
      <c r="D16" s="161"/>
      <c r="E16" s="162"/>
      <c r="F16" s="162"/>
      <c r="G16" s="162"/>
      <c r="H16" s="162"/>
      <c r="I16" s="163"/>
    </row>
    <row r="17" spans="1:9" ht="13.5" customHeight="1">
      <c r="A17" s="125"/>
      <c r="B17" s="129"/>
      <c r="C17" s="123"/>
      <c r="D17" s="161"/>
      <c r="E17" s="162"/>
      <c r="F17" s="162"/>
      <c r="G17" s="162"/>
      <c r="H17" s="162"/>
      <c r="I17" s="163"/>
    </row>
    <row r="18" spans="1:9" ht="13.5" customHeight="1">
      <c r="A18" s="125"/>
      <c r="B18" s="129"/>
      <c r="C18" s="123"/>
      <c r="D18" s="161"/>
      <c r="E18" s="162"/>
      <c r="F18" s="162"/>
      <c r="G18" s="162"/>
      <c r="H18" s="162"/>
      <c r="I18" s="163"/>
    </row>
    <row r="19" spans="1:9" ht="13.5" customHeight="1">
      <c r="A19" s="125"/>
      <c r="B19" s="129"/>
      <c r="C19" s="123"/>
      <c r="D19" s="161"/>
      <c r="E19" s="162"/>
      <c r="F19" s="162"/>
      <c r="G19" s="162"/>
      <c r="H19" s="162"/>
      <c r="I19" s="163"/>
    </row>
    <row r="20" spans="1:9" ht="13.5" customHeight="1">
      <c r="A20" s="125"/>
      <c r="B20" s="129"/>
      <c r="C20" s="123"/>
      <c r="D20" s="161"/>
      <c r="E20" s="162"/>
      <c r="F20" s="162"/>
      <c r="G20" s="162"/>
      <c r="H20" s="162"/>
      <c r="I20" s="163"/>
    </row>
    <row r="21" spans="1:9" ht="13.5" customHeight="1">
      <c r="A21" s="130" t="s">
        <v>72</v>
      </c>
      <c r="B21" s="131">
        <f>SUM(B6:B17)</f>
        <v>0</v>
      </c>
      <c r="C21" s="132">
        <f>SUM(C6:C20)</f>
        <v>2</v>
      </c>
      <c r="D21" s="161"/>
      <c r="E21" s="162"/>
      <c r="F21" s="162"/>
      <c r="G21" s="162"/>
      <c r="H21" s="162"/>
      <c r="I21" s="163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6" r:id="rId3"/>
  <legacyDrawing r:id="rId2"/>
  <oleObjects>
    <oleObject progId="" shapeId="28959034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A6" sqref="A6:I6"/>
    </sheetView>
  </sheetViews>
  <sheetFormatPr defaultColWidth="11.421875" defaultRowHeight="12.75"/>
  <cols>
    <col min="1" max="1" width="51.140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Inspeção topográfica e outros procedimentos de avaliação quantitativa de serviços executados em obras de implantação ou pavimentação ou duplicação de rodovias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5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118" t="s">
        <v>70</v>
      </c>
      <c r="B5" s="119" t="s">
        <v>71</v>
      </c>
      <c r="C5" s="154"/>
      <c r="D5" s="120"/>
      <c r="E5" s="120"/>
      <c r="F5" s="154"/>
      <c r="G5" s="154"/>
      <c r="H5" s="154"/>
      <c r="I5" s="154"/>
    </row>
    <row r="6" spans="1:9" ht="13.5" customHeight="1">
      <c r="A6" s="121" t="s">
        <v>79</v>
      </c>
      <c r="B6" s="122" t="s">
        <v>80</v>
      </c>
      <c r="C6" s="123">
        <v>1</v>
      </c>
      <c r="D6" s="149" t="s">
        <v>81</v>
      </c>
      <c r="E6" s="149"/>
      <c r="F6" s="149"/>
      <c r="G6" s="149"/>
      <c r="H6" s="149"/>
      <c r="I6" s="149"/>
    </row>
    <row r="7" spans="1:9" ht="13.5" customHeight="1">
      <c r="A7" s="121"/>
      <c r="B7" s="122"/>
      <c r="C7" s="123"/>
      <c r="D7" s="161"/>
      <c r="E7" s="162"/>
      <c r="F7" s="162"/>
      <c r="G7" s="162"/>
      <c r="H7" s="162"/>
      <c r="I7" s="163"/>
    </row>
    <row r="8" spans="1:9" ht="13.5" customHeight="1">
      <c r="A8" s="121"/>
      <c r="B8" s="122"/>
      <c r="C8" s="123"/>
      <c r="D8" s="161"/>
      <c r="E8" s="162"/>
      <c r="F8" s="162"/>
      <c r="G8" s="162"/>
      <c r="H8" s="162"/>
      <c r="I8" s="163"/>
    </row>
    <row r="9" spans="1:9" ht="13.5" customHeight="1">
      <c r="A9" s="121"/>
      <c r="B9" s="122"/>
      <c r="C9" s="123"/>
      <c r="D9" s="161"/>
      <c r="E9" s="162"/>
      <c r="F9" s="162"/>
      <c r="G9" s="162"/>
      <c r="H9" s="162"/>
      <c r="I9" s="163"/>
    </row>
    <row r="10" spans="1:9" ht="13.5" customHeight="1">
      <c r="A10" s="121"/>
      <c r="B10" s="122"/>
      <c r="C10" s="123"/>
      <c r="D10" s="161"/>
      <c r="E10" s="162"/>
      <c r="F10" s="162"/>
      <c r="G10" s="162"/>
      <c r="H10" s="162"/>
      <c r="I10" s="163"/>
    </row>
    <row r="11" spans="1:9" ht="13.5" customHeight="1">
      <c r="A11" s="121"/>
      <c r="B11" s="122"/>
      <c r="C11" s="123"/>
      <c r="D11" s="161"/>
      <c r="E11" s="162"/>
      <c r="F11" s="162"/>
      <c r="G11" s="162"/>
      <c r="H11" s="162"/>
      <c r="I11" s="163"/>
    </row>
    <row r="12" spans="1:9" ht="13.5" customHeight="1">
      <c r="A12" s="125"/>
      <c r="B12" s="122"/>
      <c r="C12" s="123"/>
      <c r="D12" s="161"/>
      <c r="E12" s="162"/>
      <c r="F12" s="162"/>
      <c r="G12" s="162"/>
      <c r="H12" s="162"/>
      <c r="I12" s="163"/>
    </row>
    <row r="13" spans="1:9" s="102" customFormat="1" ht="13.5" customHeight="1">
      <c r="A13" s="126"/>
      <c r="B13" s="127"/>
      <c r="C13" s="128"/>
      <c r="D13" s="161"/>
      <c r="E13" s="162"/>
      <c r="F13" s="162"/>
      <c r="G13" s="162"/>
      <c r="H13" s="162"/>
      <c r="I13" s="163"/>
    </row>
    <row r="14" spans="1:9" s="102" customFormat="1" ht="13.5" customHeight="1">
      <c r="A14" s="126"/>
      <c r="B14" s="127"/>
      <c r="C14" s="128"/>
      <c r="D14" s="161"/>
      <c r="E14" s="162"/>
      <c r="F14" s="162"/>
      <c r="G14" s="162"/>
      <c r="H14" s="162"/>
      <c r="I14" s="163"/>
    </row>
    <row r="15" spans="1:9" ht="13.5" customHeight="1">
      <c r="A15" s="125"/>
      <c r="B15" s="129"/>
      <c r="C15" s="123"/>
      <c r="D15" s="161"/>
      <c r="E15" s="162"/>
      <c r="F15" s="162"/>
      <c r="G15" s="162"/>
      <c r="H15" s="162"/>
      <c r="I15" s="163"/>
    </row>
    <row r="16" spans="1:9" ht="13.5" customHeight="1">
      <c r="A16" s="121"/>
      <c r="B16" s="122"/>
      <c r="C16" s="123"/>
      <c r="D16" s="161"/>
      <c r="E16" s="162"/>
      <c r="F16" s="162"/>
      <c r="G16" s="162"/>
      <c r="H16" s="162"/>
      <c r="I16" s="163"/>
    </row>
    <row r="17" spans="1:9" ht="13.5" customHeight="1">
      <c r="A17" s="125"/>
      <c r="B17" s="129"/>
      <c r="C17" s="123"/>
      <c r="D17" s="161"/>
      <c r="E17" s="162"/>
      <c r="F17" s="162"/>
      <c r="G17" s="162"/>
      <c r="H17" s="162"/>
      <c r="I17" s="163"/>
    </row>
    <row r="18" spans="1:9" ht="13.5" customHeight="1">
      <c r="A18" s="125"/>
      <c r="B18" s="129"/>
      <c r="C18" s="123"/>
      <c r="D18" s="161"/>
      <c r="E18" s="162"/>
      <c r="F18" s="162"/>
      <c r="G18" s="162"/>
      <c r="H18" s="162"/>
      <c r="I18" s="163"/>
    </row>
    <row r="19" spans="1:9" ht="13.5" customHeight="1">
      <c r="A19" s="125"/>
      <c r="B19" s="129"/>
      <c r="C19" s="123"/>
      <c r="D19" s="161"/>
      <c r="E19" s="162"/>
      <c r="F19" s="162"/>
      <c r="G19" s="162"/>
      <c r="H19" s="162"/>
      <c r="I19" s="163"/>
    </row>
    <row r="20" spans="1:9" ht="13.5" customHeight="1">
      <c r="A20" s="125"/>
      <c r="B20" s="129"/>
      <c r="C20" s="123"/>
      <c r="D20" s="161"/>
      <c r="E20" s="162"/>
      <c r="F20" s="162"/>
      <c r="G20" s="162"/>
      <c r="H20" s="162"/>
      <c r="I20" s="163"/>
    </row>
    <row r="21" spans="1:9" ht="13.5" customHeight="1">
      <c r="A21" s="130" t="s">
        <v>72</v>
      </c>
      <c r="B21" s="131">
        <f>SUM(B6:B17)</f>
        <v>0</v>
      </c>
      <c r="C21" s="132">
        <f>SUM(C6:C19)</f>
        <v>1</v>
      </c>
      <c r="D21" s="161"/>
      <c r="E21" s="162"/>
      <c r="F21" s="162"/>
      <c r="G21" s="162"/>
      <c r="H21" s="162"/>
      <c r="I21" s="163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F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7" r:id="rId3"/>
  <legacyDrawing r:id="rId2"/>
  <oleObjects>
    <oleObject progId="" shapeId="4141410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B14" sqref="B14"/>
    </sheetView>
  </sheetViews>
  <sheetFormatPr defaultColWidth="11.421875" defaultRowHeight="12.75"/>
  <cols>
    <col min="1" max="1" width="39.710937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Inspeção técnica ambiental e supervisão da efetivação das medidas recomendadas pelos órgãos ambientais nas obras e serviços rodoviários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6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118" t="s">
        <v>70</v>
      </c>
      <c r="B5" s="119" t="s">
        <v>71</v>
      </c>
      <c r="C5" s="154"/>
      <c r="D5" s="120"/>
      <c r="E5" s="120"/>
      <c r="F5" s="154"/>
      <c r="G5" s="154"/>
      <c r="H5" s="154"/>
      <c r="I5" s="154"/>
    </row>
    <row r="6" spans="1:9" ht="13.5" customHeight="1">
      <c r="A6" s="121" t="s">
        <v>79</v>
      </c>
      <c r="B6" s="122" t="s">
        <v>80</v>
      </c>
      <c r="C6" s="123">
        <v>1</v>
      </c>
      <c r="D6" s="149" t="s">
        <v>81</v>
      </c>
      <c r="E6" s="149"/>
      <c r="F6" s="149"/>
      <c r="G6" s="149"/>
      <c r="H6" s="149"/>
      <c r="I6" s="149"/>
    </row>
    <row r="7" spans="1:9" ht="13.5" customHeight="1">
      <c r="A7" s="121"/>
      <c r="B7" s="122"/>
      <c r="C7" s="123"/>
      <c r="D7" s="124"/>
      <c r="E7" s="169"/>
      <c r="F7" s="170"/>
      <c r="G7" s="170"/>
      <c r="H7" s="170"/>
      <c r="I7" s="170"/>
    </row>
    <row r="8" spans="1:9" ht="13.5" customHeight="1">
      <c r="A8" s="121"/>
      <c r="B8" s="122"/>
      <c r="C8" s="123"/>
      <c r="D8" s="124"/>
      <c r="E8" s="169"/>
      <c r="F8" s="170"/>
      <c r="G8" s="170"/>
      <c r="H8" s="170"/>
      <c r="I8" s="170"/>
    </row>
    <row r="9" spans="1:9" ht="13.5" customHeight="1">
      <c r="A9" s="121"/>
      <c r="B9" s="122"/>
      <c r="C9" s="123"/>
      <c r="D9" s="124"/>
      <c r="E9" s="169"/>
      <c r="F9" s="170"/>
      <c r="G9" s="170"/>
      <c r="H9" s="170"/>
      <c r="I9" s="170"/>
    </row>
    <row r="10" spans="1:9" ht="13.5" customHeight="1">
      <c r="A10" s="121"/>
      <c r="B10" s="122"/>
      <c r="C10" s="123"/>
      <c r="D10" s="124"/>
      <c r="E10" s="169"/>
      <c r="F10" s="170"/>
      <c r="G10" s="170"/>
      <c r="H10" s="170"/>
      <c r="I10" s="170"/>
    </row>
    <row r="11" spans="1:9" ht="13.5" customHeight="1">
      <c r="A11" s="121"/>
      <c r="B11" s="122"/>
      <c r="C11" s="123"/>
      <c r="D11" s="124"/>
      <c r="E11" s="169"/>
      <c r="F11" s="170"/>
      <c r="G11" s="170"/>
      <c r="H11" s="170"/>
      <c r="I11" s="170"/>
    </row>
    <row r="12" spans="1:9" ht="13.5" customHeight="1">
      <c r="A12" s="125"/>
      <c r="B12" s="122"/>
      <c r="C12" s="123"/>
      <c r="D12" s="124"/>
      <c r="E12" s="169"/>
      <c r="F12" s="170"/>
      <c r="G12" s="170"/>
      <c r="H12" s="170"/>
      <c r="I12" s="170"/>
    </row>
    <row r="13" spans="1:9" s="102" customFormat="1" ht="13.5" customHeight="1">
      <c r="A13" s="126"/>
      <c r="B13" s="127"/>
      <c r="C13" s="128"/>
      <c r="D13" s="124"/>
      <c r="E13" s="171"/>
      <c r="F13" s="171"/>
      <c r="G13" s="171"/>
      <c r="H13" s="171"/>
      <c r="I13" s="171"/>
    </row>
    <row r="14" spans="1:9" s="102" customFormat="1" ht="13.5" customHeight="1">
      <c r="A14" s="126"/>
      <c r="B14" s="127"/>
      <c r="C14" s="128"/>
      <c r="D14" s="124"/>
      <c r="E14" s="171"/>
      <c r="F14" s="171"/>
      <c r="G14" s="171"/>
      <c r="H14" s="171"/>
      <c r="I14" s="171"/>
    </row>
    <row r="15" spans="1:9" ht="13.5" customHeight="1">
      <c r="A15" s="125"/>
      <c r="B15" s="129"/>
      <c r="C15" s="123"/>
      <c r="D15" s="124"/>
      <c r="E15" s="169"/>
      <c r="F15" s="170"/>
      <c r="G15" s="170"/>
      <c r="H15" s="170"/>
      <c r="I15" s="170"/>
    </row>
    <row r="16" spans="1:9" ht="13.5" customHeight="1">
      <c r="A16" s="121"/>
      <c r="B16" s="122"/>
      <c r="C16" s="123"/>
      <c r="D16" s="124"/>
      <c r="E16" s="172"/>
      <c r="F16" s="170"/>
      <c r="G16" s="170"/>
      <c r="H16" s="170"/>
      <c r="I16" s="170"/>
    </row>
    <row r="17" spans="1:9" ht="13.5" customHeight="1">
      <c r="A17" s="125"/>
      <c r="B17" s="129"/>
      <c r="C17" s="123"/>
      <c r="D17" s="124"/>
      <c r="E17" s="169"/>
      <c r="F17" s="170"/>
      <c r="G17" s="170"/>
      <c r="H17" s="170"/>
      <c r="I17" s="170"/>
    </row>
    <row r="18" spans="1:9" ht="13.5" customHeight="1">
      <c r="A18" s="125"/>
      <c r="B18" s="129"/>
      <c r="C18" s="123"/>
      <c r="D18" s="124"/>
      <c r="E18" s="169"/>
      <c r="F18" s="170"/>
      <c r="G18" s="170"/>
      <c r="H18" s="170"/>
      <c r="I18" s="170"/>
    </row>
    <row r="19" spans="1:9" ht="13.5" customHeight="1">
      <c r="A19" s="125"/>
      <c r="B19" s="129"/>
      <c r="C19" s="123"/>
      <c r="D19" s="124"/>
      <c r="E19" s="169"/>
      <c r="F19" s="170"/>
      <c r="G19" s="170"/>
      <c r="H19" s="170"/>
      <c r="I19" s="170"/>
    </row>
    <row r="20" spans="1:9" ht="13.5" customHeight="1">
      <c r="A20" s="125"/>
      <c r="B20" s="129"/>
      <c r="C20" s="123"/>
      <c r="D20" s="124"/>
      <c r="E20" s="169"/>
      <c r="F20" s="170"/>
      <c r="G20" s="170"/>
      <c r="H20" s="170"/>
      <c r="I20" s="170"/>
    </row>
    <row r="21" spans="1:9" ht="13.5" customHeight="1">
      <c r="A21" s="130" t="s">
        <v>72</v>
      </c>
      <c r="B21" s="131">
        <f>SUM(B6:B17)</f>
        <v>0</v>
      </c>
      <c r="C21" s="175">
        <f>SUM(C6:C20)</f>
        <v>1</v>
      </c>
      <c r="D21" s="131"/>
      <c r="E21" s="173"/>
      <c r="F21" s="174"/>
      <c r="G21" s="170"/>
      <c r="H21" s="170"/>
      <c r="I21" s="170"/>
    </row>
  </sheetData>
  <sheetProtection selectLockedCells="1" selectUnlockedCells="1"/>
  <mergeCells count="7">
    <mergeCell ref="D6:I6"/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28959044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Inspeção e supervisão das condições de regularidade fiscal, previdenciária e trabalhista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7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4137533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85" customWidth="1"/>
    <col min="2" max="2" width="15.140625" style="85" customWidth="1"/>
    <col min="3" max="5" width="11.421875" style="85" customWidth="1"/>
    <col min="6" max="6" width="10.28125" style="85" customWidth="1"/>
    <col min="7" max="7" width="9.00390625" style="85" customWidth="1"/>
    <col min="8" max="8" width="8.421875" style="85" customWidth="1"/>
    <col min="9" max="9" width="7.421875" style="85" customWidth="1"/>
  </cols>
  <sheetData>
    <row r="1" spans="1:9" ht="19.5" customHeight="1">
      <c r="A1" s="150"/>
      <c r="B1" s="150"/>
      <c r="C1" s="151" t="s">
        <v>67</v>
      </c>
      <c r="D1" s="152" t="str">
        <f>VLOOKUP(C3,'1ª MEDIÇÃO'!A15:G30,3,0)</f>
        <v>Consolidação de elementos de medição de obras e serviços de engenharia</v>
      </c>
      <c r="E1" s="152"/>
      <c r="F1" s="152"/>
      <c r="G1" s="152"/>
      <c r="H1" s="152"/>
      <c r="I1" s="152"/>
    </row>
    <row r="2" spans="1:9" ht="20.25" customHeight="1">
      <c r="A2" s="150"/>
      <c r="B2" s="150"/>
      <c r="C2" s="151"/>
      <c r="D2" s="152"/>
      <c r="E2" s="152"/>
      <c r="F2" s="152"/>
      <c r="G2" s="152"/>
      <c r="H2" s="152"/>
      <c r="I2" s="152"/>
    </row>
    <row r="3" spans="1:9" ht="17.25" customHeight="1">
      <c r="A3" s="150"/>
      <c r="B3" s="150"/>
      <c r="C3" s="86">
        <v>8</v>
      </c>
      <c r="D3" s="152"/>
      <c r="E3" s="152"/>
      <c r="F3" s="152"/>
      <c r="G3" s="152"/>
      <c r="H3" s="152"/>
      <c r="I3" s="152"/>
    </row>
    <row r="4" spans="1:9" ht="12.75">
      <c r="A4" s="153" t="s">
        <v>68</v>
      </c>
      <c r="B4" s="153"/>
      <c r="C4" s="151"/>
      <c r="D4" s="86"/>
      <c r="E4" s="86"/>
      <c r="F4" s="151" t="s">
        <v>69</v>
      </c>
      <c r="G4" s="151"/>
      <c r="H4" s="151"/>
      <c r="I4" s="151"/>
    </row>
    <row r="5" spans="1:9" ht="24" customHeight="1">
      <c r="A5" s="87" t="s">
        <v>70</v>
      </c>
      <c r="B5" s="88" t="s">
        <v>71</v>
      </c>
      <c r="C5" s="151"/>
      <c r="D5" s="86"/>
      <c r="E5" s="86"/>
      <c r="F5" s="151"/>
      <c r="G5" s="151"/>
      <c r="H5" s="151"/>
      <c r="I5" s="151"/>
    </row>
    <row r="6" spans="1:9" ht="13.5" customHeight="1">
      <c r="A6" s="89"/>
      <c r="B6" s="90"/>
      <c r="C6" s="91"/>
      <c r="D6" s="92"/>
      <c r="E6" s="93"/>
      <c r="F6" s="94"/>
      <c r="G6" s="94"/>
      <c r="H6" s="94"/>
      <c r="I6" s="95"/>
    </row>
    <row r="7" spans="1:9" ht="13.5" customHeight="1">
      <c r="A7" s="89"/>
      <c r="B7" s="90"/>
      <c r="C7" s="91"/>
      <c r="D7" s="92"/>
      <c r="E7" s="93"/>
      <c r="F7" s="94"/>
      <c r="G7" s="94"/>
      <c r="H7" s="94"/>
      <c r="I7" s="95"/>
    </row>
    <row r="8" spans="1:9" ht="13.5" customHeight="1">
      <c r="A8" s="89"/>
      <c r="B8" s="90"/>
      <c r="C8" s="91"/>
      <c r="D8" s="92"/>
      <c r="E8" s="93"/>
      <c r="F8" s="94"/>
      <c r="G8" s="94"/>
      <c r="H8" s="94"/>
      <c r="I8" s="95"/>
    </row>
    <row r="9" spans="1:9" ht="13.5" customHeight="1">
      <c r="A9" s="89"/>
      <c r="B9" s="90"/>
      <c r="C9" s="91"/>
      <c r="D9" s="92"/>
      <c r="E9" s="93"/>
      <c r="F9" s="94"/>
      <c r="G9" s="94"/>
      <c r="H9" s="94"/>
      <c r="I9" s="95"/>
    </row>
    <row r="10" spans="1:9" ht="13.5" customHeight="1">
      <c r="A10" s="89"/>
      <c r="B10" s="90"/>
      <c r="C10" s="91"/>
      <c r="D10" s="92"/>
      <c r="E10" s="93"/>
      <c r="F10" s="94"/>
      <c r="G10" s="94"/>
      <c r="H10" s="94"/>
      <c r="I10" s="95"/>
    </row>
    <row r="11" spans="1:9" ht="13.5" customHeight="1">
      <c r="A11" s="89"/>
      <c r="B11" s="90"/>
      <c r="C11" s="91"/>
      <c r="D11" s="92"/>
      <c r="E11" s="93"/>
      <c r="F11" s="94"/>
      <c r="G11" s="94"/>
      <c r="H11" s="94"/>
      <c r="I11" s="95"/>
    </row>
    <row r="12" spans="1:9" ht="13.5" customHeight="1">
      <c r="A12" s="96"/>
      <c r="B12" s="90"/>
      <c r="C12" s="91"/>
      <c r="D12" s="92"/>
      <c r="E12" s="93"/>
      <c r="F12" s="94"/>
      <c r="G12" s="94"/>
      <c r="H12" s="94"/>
      <c r="I12" s="95"/>
    </row>
    <row r="13" spans="1:9" s="102" customFormat="1" ht="13.5" customHeight="1">
      <c r="A13" s="97"/>
      <c r="B13" s="98"/>
      <c r="C13" s="99"/>
      <c r="D13" s="92"/>
      <c r="E13" s="100"/>
      <c r="F13" s="100"/>
      <c r="G13" s="100"/>
      <c r="H13" s="100"/>
      <c r="I13" s="101"/>
    </row>
    <row r="14" spans="1:9" s="102" customFormat="1" ht="13.5" customHeight="1">
      <c r="A14" s="97"/>
      <c r="B14" s="98"/>
      <c r="C14" s="99"/>
      <c r="D14" s="92"/>
      <c r="E14" s="100"/>
      <c r="F14" s="100"/>
      <c r="G14" s="100"/>
      <c r="H14" s="100"/>
      <c r="I14" s="101"/>
    </row>
    <row r="15" spans="1:9" ht="13.5" customHeight="1">
      <c r="A15" s="96"/>
      <c r="B15" s="103"/>
      <c r="C15" s="104"/>
      <c r="D15" s="92"/>
      <c r="E15" s="93"/>
      <c r="F15" s="94"/>
      <c r="G15" s="94"/>
      <c r="H15" s="94"/>
      <c r="I15" s="95"/>
    </row>
    <row r="16" spans="1:9" ht="13.5" customHeight="1">
      <c r="A16" s="105"/>
      <c r="B16" s="106"/>
      <c r="C16" s="91"/>
      <c r="D16" s="92"/>
      <c r="E16" s="107"/>
      <c r="F16" s="108"/>
      <c r="G16" s="108"/>
      <c r="H16" s="108"/>
      <c r="I16" s="109"/>
    </row>
    <row r="17" spans="1:9" ht="13.5" customHeight="1">
      <c r="A17" s="96"/>
      <c r="B17" s="103"/>
      <c r="C17" s="110"/>
      <c r="D17" s="111"/>
      <c r="E17" s="93"/>
      <c r="F17" s="94"/>
      <c r="G17" s="94"/>
      <c r="H17" s="94"/>
      <c r="I17" s="95"/>
    </row>
    <row r="18" spans="1:9" ht="13.5" customHeight="1">
      <c r="A18" s="96"/>
      <c r="B18" s="103"/>
      <c r="C18" s="110"/>
      <c r="D18" s="111"/>
      <c r="E18" s="93"/>
      <c r="F18" s="94"/>
      <c r="G18" s="94"/>
      <c r="H18" s="94"/>
      <c r="I18" s="95"/>
    </row>
    <row r="19" spans="1:9" ht="13.5" customHeight="1">
      <c r="A19" s="96"/>
      <c r="B19" s="103"/>
      <c r="C19" s="110"/>
      <c r="D19" s="111"/>
      <c r="E19" s="93"/>
      <c r="F19" s="94"/>
      <c r="G19" s="94"/>
      <c r="H19" s="94"/>
      <c r="I19" s="95"/>
    </row>
    <row r="20" spans="1:9" ht="13.5" customHeight="1">
      <c r="A20" s="96"/>
      <c r="B20" s="103"/>
      <c r="C20" s="110"/>
      <c r="D20" s="111"/>
      <c r="E20" s="93"/>
      <c r="F20" s="94"/>
      <c r="G20" s="94"/>
      <c r="H20" s="94"/>
      <c r="I20" s="95"/>
    </row>
    <row r="21" spans="1:9" ht="13.5" customHeight="1">
      <c r="A21" s="86" t="s">
        <v>72</v>
      </c>
      <c r="B21" s="112">
        <f>SUM(B6:B17)</f>
        <v>0</v>
      </c>
      <c r="C21" s="113"/>
      <c r="D21" s="112"/>
      <c r="E21" s="114"/>
      <c r="F21" s="115"/>
      <c r="G21" s="116"/>
      <c r="H21" s="116"/>
      <c r="I21" s="117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4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2019-02-20T18:50:52Z</cp:lastPrinted>
  <dcterms:modified xsi:type="dcterms:W3CDTF">2019-02-20T18:51:37Z</dcterms:modified>
  <cp:category/>
  <cp:version/>
  <cp:contentType/>
  <cp:contentStatus/>
</cp:coreProperties>
</file>