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aibro" sheetId="1" r:id="rId1"/>
  </sheets>
  <definedNames>
    <definedName name="_xlnm.Print_Area" localSheetId="0">'saibro'!$B$2:$AK$62</definedName>
    <definedName name="mm" localSheetId="0">'saibro'!$AI$19:$AI$35</definedName>
    <definedName name="mm">#REF!</definedName>
    <definedName name="PASSADA" localSheetId="0">'saibro'!$AC$19:$AC$35</definedName>
    <definedName name="PASSADA">#REF!</definedName>
  </definedNames>
  <calcPr fullCalcOnLoad="1"/>
</workbook>
</file>

<file path=xl/sharedStrings.xml><?xml version="1.0" encoding="utf-8"?>
<sst xmlns="http://schemas.openxmlformats.org/spreadsheetml/2006/main" count="66" uniqueCount="63">
  <si>
    <t>Visto :</t>
  </si>
  <si>
    <t>ANÁLISE  GRANULOMÉTRICA</t>
  </si>
  <si>
    <t xml:space="preserve">Data : </t>
  </si>
  <si>
    <t>OBRA</t>
  </si>
  <si>
    <t>PMPK</t>
  </si>
  <si>
    <t>Trecho :</t>
  </si>
  <si>
    <t xml:space="preserve">Água pretinha </t>
  </si>
  <si>
    <t>Km:</t>
  </si>
  <si>
    <t>furo:</t>
  </si>
  <si>
    <t>Amostra :</t>
  </si>
  <si>
    <t>Material :</t>
  </si>
  <si>
    <t>saibro</t>
  </si>
  <si>
    <t>AMOSTRA TOTAL SECA</t>
  </si>
  <si>
    <t>UMIDADE HIGROSCÓPICA</t>
  </si>
  <si>
    <t>PREPARAÇÃO DE AMOSTRA</t>
  </si>
  <si>
    <t>AM. TOTAL ÚMIDA</t>
  </si>
  <si>
    <t>CÁPSULA N.º</t>
  </si>
  <si>
    <t>RET. N.º 10 ÚMIDA</t>
  </si>
  <si>
    <t>CÁP. + SOLO ÚM.</t>
  </si>
  <si>
    <t>PAS. N.º 10 ÚMIDA</t>
  </si>
  <si>
    <t>CAP. + SOLO SECO</t>
  </si>
  <si>
    <t>PÊSO DA ÁGUA</t>
  </si>
  <si>
    <t>PESO DA ÁGUA</t>
  </si>
  <si>
    <t>PAS. N.º 10 SECA</t>
  </si>
  <si>
    <t>PESO DA CÁPSULA</t>
  </si>
  <si>
    <t>AM. TOTAL SECA</t>
  </si>
  <si>
    <t>SÓLO SECO</t>
  </si>
  <si>
    <t>AM. MENOR N.º 10 ÚM.</t>
  </si>
  <si>
    <t>UMIDADE HIGROSC.</t>
  </si>
  <si>
    <t>AM. MENOR N.º 10 S.</t>
  </si>
  <si>
    <t>FATOR DE CORREÇÃO</t>
  </si>
  <si>
    <t>Só as Utilizadas</t>
  </si>
  <si>
    <t>POL.</t>
  </si>
  <si>
    <t>PESO RET.</t>
  </si>
  <si>
    <t>% MENOR 10</t>
  </si>
  <si>
    <t>% AM. TOTAL</t>
  </si>
  <si>
    <t>% ACUMUL.</t>
  </si>
  <si>
    <t>% PASSADA</t>
  </si>
  <si>
    <t>mm</t>
  </si>
  <si>
    <t>% Passada</t>
  </si>
  <si>
    <t xml:space="preserve">2" </t>
  </si>
  <si>
    <t>1 1/2"</t>
  </si>
  <si>
    <t>1"</t>
  </si>
  <si>
    <t xml:space="preserve">3/4" </t>
  </si>
  <si>
    <t>1/2"</t>
  </si>
  <si>
    <t>3/8"</t>
  </si>
  <si>
    <t>1/4"</t>
  </si>
  <si>
    <t>Nº. 4</t>
  </si>
  <si>
    <t>Nº. 8</t>
  </si>
  <si>
    <t>Nº. 10</t>
  </si>
  <si>
    <t>Nº. 16</t>
  </si>
  <si>
    <t>Nº. 30</t>
  </si>
  <si>
    <t>Nº. 40</t>
  </si>
  <si>
    <t>Nº. 50</t>
  </si>
  <si>
    <t>Nº. 80</t>
  </si>
  <si>
    <t>Nº. 100</t>
  </si>
  <si>
    <t>Nº. 200</t>
  </si>
  <si>
    <t xml:space="preserve">OBSERVAÇÃO: TOLERÂNCIA DE 10% (PARA MAIS OU PARA MENOS) NA PORCENTAGEM PASSADA </t>
  </si>
  <si>
    <t>granulometria</t>
  </si>
  <si>
    <t>padrão</t>
  </si>
  <si>
    <t>valor</t>
  </si>
  <si>
    <t>LABORATORISTA</t>
  </si>
  <si>
    <t>ENGENHEIRO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</si>
</sst>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#,##0.000"/>
  </numFmts>
  <fonts count="49">
    <font>
      <sz val="10"/>
      <name val="Arial"/>
      <family val="0"/>
    </font>
    <font>
      <b/>
      <i/>
      <sz val="10"/>
      <name val="Arial"/>
      <family val="2"/>
    </font>
    <font>
      <sz val="16"/>
      <color indexed="6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5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2" fontId="4" fillId="0" borderId="32" xfId="49" applyNumberFormat="1" applyFont="1" applyFill="1" applyBorder="1" applyAlignment="1" applyProtection="1">
      <alignment horizontal="center"/>
      <protection/>
    </xf>
    <xf numFmtId="10" fontId="4" fillId="0" borderId="33" xfId="49" applyNumberFormat="1" applyFont="1" applyFill="1" applyBorder="1" applyAlignment="1" applyProtection="1">
      <alignment horizontal="center"/>
      <protection/>
    </xf>
    <xf numFmtId="10" fontId="4" fillId="0" borderId="36" xfId="49" applyNumberFormat="1" applyFont="1" applyFill="1" applyBorder="1" applyAlignment="1" applyProtection="1">
      <alignment horizontal="center"/>
      <protection/>
    </xf>
    <xf numFmtId="2" fontId="0" fillId="0" borderId="37" xfId="0" applyNumberFormat="1" applyBorder="1" applyAlignment="1">
      <alignment/>
    </xf>
    <xf numFmtId="168" fontId="0" fillId="0" borderId="37" xfId="0" applyNumberFormat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4" fillId="0" borderId="32" xfId="49" applyNumberFormat="1" applyFont="1" applyFill="1" applyBorder="1" applyAlignment="1" applyProtection="1">
      <alignment horizontal="center"/>
      <protection/>
    </xf>
    <xf numFmtId="167" fontId="4" fillId="0" borderId="33" xfId="49" applyNumberFormat="1" applyFont="1" applyFill="1" applyBorder="1" applyAlignment="1" applyProtection="1">
      <alignment horizontal="center"/>
      <protection/>
    </xf>
    <xf numFmtId="167" fontId="4" fillId="0" borderId="36" xfId="49" applyNumberFormat="1" applyFont="1" applyFill="1" applyBorder="1" applyAlignment="1" applyProtection="1">
      <alignment horizontal="center"/>
      <protection/>
    </xf>
    <xf numFmtId="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" fontId="0" fillId="0" borderId="0" xfId="0" applyNumberFormat="1" applyAlignment="1">
      <alignment horizontal="center"/>
    </xf>
    <xf numFmtId="0" fontId="7" fillId="0" borderId="41" xfId="0" applyFont="1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8" fillId="0" borderId="41" xfId="0" applyFont="1" applyBorder="1" applyAlignment="1">
      <alignment/>
    </xf>
    <xf numFmtId="168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168" fontId="9" fillId="0" borderId="29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17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167" fontId="4" fillId="0" borderId="37" xfId="0" applyNumberFormat="1" applyFont="1" applyBorder="1" applyAlignment="1">
      <alignment horizontal="center"/>
    </xf>
    <xf numFmtId="10" fontId="0" fillId="0" borderId="37" xfId="49" applyNumberFormat="1" applyFont="1" applyFill="1" applyBorder="1" applyAlignment="1" applyProtection="1">
      <alignment horizontal="center"/>
      <protection/>
    </xf>
    <xf numFmtId="2" fontId="0" fillId="0" borderId="37" xfId="49" applyNumberFormat="1" applyFont="1" applyFill="1" applyBorder="1" applyAlignment="1" applyProtection="1">
      <alignment horizontal="center"/>
      <protection/>
    </xf>
    <xf numFmtId="2" fontId="4" fillId="0" borderId="37" xfId="49" applyNumberFormat="1" applyFont="1" applyFill="1" applyBorder="1" applyAlignment="1" applyProtection="1">
      <alignment horizontal="center"/>
      <protection/>
    </xf>
    <xf numFmtId="168" fontId="4" fillId="0" borderId="50" xfId="0" applyNumberFormat="1" applyFont="1" applyBorder="1" applyAlignment="1">
      <alignment horizontal="center"/>
    </xf>
    <xf numFmtId="167" fontId="0" fillId="0" borderId="37" xfId="49" applyNumberFormat="1" applyFont="1" applyFill="1" applyBorder="1" applyAlignment="1" applyProtection="1">
      <alignment horizontal="center"/>
      <protection/>
    </xf>
    <xf numFmtId="167" fontId="4" fillId="0" borderId="37" xfId="49" applyNumberFormat="1" applyFont="1" applyFill="1" applyBorder="1" applyAlignment="1" applyProtection="1">
      <alignment horizontal="center"/>
      <protection/>
    </xf>
    <xf numFmtId="0" fontId="0" fillId="0" borderId="51" xfId="0" applyFont="1" applyBorder="1" applyAlignment="1">
      <alignment horizontal="left"/>
    </xf>
    <xf numFmtId="167" fontId="0" fillId="0" borderId="37" xfId="0" applyNumberForma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GRANULOMÉTRIA
sub-title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3"/>
          <c:w val="0.94975"/>
          <c:h val="0.71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saibro!$AM$48:$AM$55</c:f>
              <c:numCache/>
            </c:numRef>
          </c:xVal>
          <c:yVal>
            <c:numRef>
              <c:f>saibro!$AN$48:$AN$55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saibro!$AM$48:$AM$55</c:f>
              <c:numCache/>
            </c:numRef>
          </c:xVal>
          <c:yVal>
            <c:numRef>
              <c:f>saibro!$AO$48:$AO$55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saibro!$AM$48:$AM$55</c:f>
              <c:numCache/>
            </c:numRef>
          </c:xVal>
          <c:yVal>
            <c:numRef>
              <c:f>saibro!$AP$48:$AP$55</c:f>
              <c:numCache/>
            </c:numRef>
          </c:yVal>
          <c:smooth val="0"/>
        </c:ser>
        <c:axId val="3617936"/>
        <c:axId val="32561425"/>
      </c:scatterChart>
      <c:valAx>
        <c:axId val="3617936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ABERTURA EM MM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crossBetween val="midCat"/>
        <c:dispUnits/>
        <c:majorUnit val="10"/>
      </c:valAx>
      <c:valAx>
        <c:axId val="325614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DO MAT. QUE PASSA PELA PENEIRA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At val="0.01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38</xdr:row>
      <xdr:rowOff>66675</xdr:rowOff>
    </xdr:from>
    <xdr:to>
      <xdr:col>36</xdr:col>
      <xdr:colOff>28575</xdr:colOff>
      <xdr:row>59</xdr:row>
      <xdr:rowOff>66675</xdr:rowOff>
    </xdr:to>
    <xdr:graphicFrame>
      <xdr:nvGraphicFramePr>
        <xdr:cNvPr id="1" name="Gráfico 1"/>
        <xdr:cNvGraphicFramePr/>
      </xdr:nvGraphicFramePr>
      <xdr:xfrm>
        <a:off x="171450" y="6248400"/>
        <a:ext cx="6200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62"/>
  <sheetViews>
    <sheetView showGridLines="0" tabSelected="1" zoomScalePageLayoutView="0" workbookViewId="0" topLeftCell="A1">
      <selection activeCell="AN14" sqref="AN14"/>
    </sheetView>
  </sheetViews>
  <sheetFormatPr defaultColWidth="9.00390625" defaultRowHeight="12.75"/>
  <cols>
    <col min="1" max="12" width="2.57421875" style="0" customWidth="1"/>
    <col min="13" max="13" width="0.42578125" style="0" customWidth="1"/>
    <col min="14" max="23" width="2.57421875" style="0" customWidth="1"/>
    <col min="24" max="24" width="3.8515625" style="0" customWidth="1"/>
    <col min="25" max="25" width="1.7109375" style="0" customWidth="1"/>
    <col min="26" max="26" width="5.57421875" style="0" customWidth="1"/>
    <col min="27" max="29" width="2.57421875" style="0" customWidth="1"/>
    <col min="30" max="30" width="3.8515625" style="0" customWidth="1"/>
    <col min="31" max="37" width="2.57421875" style="0" customWidth="1"/>
    <col min="38" max="39" width="9.00390625" style="0" customWidth="1"/>
    <col min="40" max="40" width="11.7109375" style="0" customWidth="1"/>
    <col min="41" max="41" width="9.28125" style="0" customWidth="1"/>
  </cols>
  <sheetData>
    <row r="1" spans="2:37" ht="12.75">
      <c r="B1" s="1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  <c r="Z1" s="2"/>
      <c r="AA1" s="2"/>
      <c r="AB1" s="2"/>
      <c r="AC1" s="2"/>
      <c r="AD1" s="5"/>
      <c r="AE1" s="5"/>
      <c r="AF1" s="5"/>
      <c r="AG1" s="5"/>
      <c r="AH1" s="5"/>
      <c r="AI1" s="5"/>
      <c r="AJ1" s="2"/>
      <c r="AK1" s="6"/>
    </row>
    <row r="2" spans="2:37" ht="12.75">
      <c r="B2" s="1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4"/>
      <c r="Z2" s="2"/>
      <c r="AA2" s="2" t="s">
        <v>0</v>
      </c>
      <c r="AB2" s="2"/>
      <c r="AC2" s="2"/>
      <c r="AD2" s="5"/>
      <c r="AE2" s="5"/>
      <c r="AF2" s="5"/>
      <c r="AG2" s="5"/>
      <c r="AH2" s="5"/>
      <c r="AI2" s="5"/>
      <c r="AJ2" s="2"/>
      <c r="AK2" s="6"/>
    </row>
    <row r="3" spans="2:37" ht="12.75">
      <c r="B3" s="7"/>
      <c r="G3" s="8"/>
      <c r="H3" s="64" t="s">
        <v>1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9"/>
      <c r="AK3" s="10"/>
    </row>
    <row r="4" spans="2:37" ht="20.25">
      <c r="B4" s="7"/>
      <c r="D4" s="11"/>
      <c r="E4" s="12"/>
      <c r="G4" s="8"/>
      <c r="H4" s="9"/>
      <c r="X4" s="8"/>
      <c r="Y4" s="9"/>
      <c r="AA4" t="s">
        <v>2</v>
      </c>
      <c r="AD4" s="65">
        <v>43845</v>
      </c>
      <c r="AE4" s="65"/>
      <c r="AF4" s="65"/>
      <c r="AG4" s="65"/>
      <c r="AH4" s="65"/>
      <c r="AI4" s="65"/>
      <c r="AK4" s="10"/>
    </row>
    <row r="5" spans="2:37" ht="12.75">
      <c r="B5" s="13"/>
      <c r="C5" s="14"/>
      <c r="D5" s="14"/>
      <c r="E5" s="14"/>
      <c r="F5" s="14"/>
      <c r="G5" s="15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7"/>
    </row>
    <row r="6" spans="2:37" ht="12.75">
      <c r="B6" s="18" t="s">
        <v>3</v>
      </c>
      <c r="C6" s="19"/>
      <c r="D6" s="19"/>
      <c r="E6" s="66" t="s">
        <v>4</v>
      </c>
      <c r="F6" s="66"/>
      <c r="G6" s="66"/>
      <c r="H6" s="66"/>
      <c r="I6" s="66"/>
      <c r="J6" s="66"/>
      <c r="K6" s="66"/>
      <c r="L6" s="66"/>
      <c r="M6" s="20"/>
      <c r="N6" s="19" t="s">
        <v>5</v>
      </c>
      <c r="O6" s="19"/>
      <c r="P6" s="19"/>
      <c r="Q6" s="67" t="s">
        <v>6</v>
      </c>
      <c r="R6" s="67"/>
      <c r="S6" s="67"/>
      <c r="T6" s="67"/>
      <c r="U6" s="67"/>
      <c r="V6" s="67"/>
      <c r="W6" s="67"/>
      <c r="X6" s="21" t="s">
        <v>7</v>
      </c>
      <c r="Y6" s="19"/>
      <c r="Z6" s="68"/>
      <c r="AA6" s="68"/>
      <c r="AB6" s="68"/>
      <c r="AC6" s="68"/>
      <c r="AD6" s="68"/>
      <c r="AE6" s="21" t="s">
        <v>8</v>
      </c>
      <c r="AF6" s="19"/>
      <c r="AG6" s="68"/>
      <c r="AH6" s="68"/>
      <c r="AI6" s="68"/>
      <c r="AJ6" s="68"/>
      <c r="AK6" s="68"/>
    </row>
    <row r="7" spans="2:37" ht="12.75">
      <c r="B7" s="22" t="s">
        <v>9</v>
      </c>
      <c r="C7" s="14"/>
      <c r="D7" s="14"/>
      <c r="E7" s="14"/>
      <c r="F7" s="14"/>
      <c r="G7" s="69">
        <v>1</v>
      </c>
      <c r="H7" s="69"/>
      <c r="I7" s="69"/>
      <c r="J7" s="69"/>
      <c r="K7" s="69"/>
      <c r="L7" s="69"/>
      <c r="M7" s="69"/>
      <c r="N7" s="5"/>
      <c r="O7" s="5"/>
      <c r="P7" s="5"/>
      <c r="Q7" s="5"/>
      <c r="R7" s="70"/>
      <c r="S7" s="70"/>
      <c r="T7" s="70"/>
      <c r="U7" s="70"/>
      <c r="V7" s="70"/>
      <c r="W7" s="70"/>
      <c r="X7" s="14" t="s">
        <v>10</v>
      </c>
      <c r="Y7" s="14"/>
      <c r="Z7" s="14"/>
      <c r="AA7" s="14"/>
      <c r="AB7" s="70" t="s">
        <v>11</v>
      </c>
      <c r="AC7" s="70"/>
      <c r="AD7" s="70"/>
      <c r="AE7" s="70"/>
      <c r="AF7" s="70"/>
      <c r="AG7" s="70"/>
      <c r="AH7" s="70"/>
      <c r="AI7" s="70"/>
      <c r="AJ7" s="70"/>
      <c r="AK7" s="70"/>
    </row>
    <row r="8" spans="2:37" ht="12.75">
      <c r="B8" s="71" t="s">
        <v>12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 t="s">
        <v>13</v>
      </c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">
        <v>14</v>
      </c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2:37" ht="7.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6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7"/>
    </row>
    <row r="10" spans="2:37" ht="12.75">
      <c r="B10" s="23" t="s">
        <v>15</v>
      </c>
      <c r="C10" s="24"/>
      <c r="D10" s="24"/>
      <c r="E10" s="24"/>
      <c r="F10" s="24"/>
      <c r="G10" s="24"/>
      <c r="H10" s="24"/>
      <c r="I10" s="25"/>
      <c r="J10" s="74"/>
      <c r="K10" s="74"/>
      <c r="L10" s="74"/>
      <c r="M10" s="74"/>
      <c r="N10" s="26" t="s">
        <v>16</v>
      </c>
      <c r="O10" s="24"/>
      <c r="P10" s="24"/>
      <c r="Q10" s="24"/>
      <c r="R10" s="24"/>
      <c r="S10" s="24"/>
      <c r="T10" s="24"/>
      <c r="U10" s="25"/>
      <c r="V10" s="75"/>
      <c r="W10" s="75"/>
      <c r="X10" s="75"/>
      <c r="Y10" s="75"/>
      <c r="Z10" s="27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</row>
    <row r="11" spans="2:37" ht="12.75">
      <c r="B11" s="30" t="s">
        <v>17</v>
      </c>
      <c r="C11" s="28"/>
      <c r="D11" s="28"/>
      <c r="E11" s="28"/>
      <c r="F11" s="28"/>
      <c r="G11" s="28"/>
      <c r="H11" s="28"/>
      <c r="I11" s="31"/>
      <c r="J11" s="74"/>
      <c r="K11" s="74"/>
      <c r="L11" s="74"/>
      <c r="M11" s="74"/>
      <c r="N11" s="27" t="s">
        <v>18</v>
      </c>
      <c r="O11" s="28"/>
      <c r="P11" s="28"/>
      <c r="Q11" s="28"/>
      <c r="R11" s="28"/>
      <c r="S11" s="28"/>
      <c r="T11" s="28"/>
      <c r="U11" s="31"/>
      <c r="V11" s="75"/>
      <c r="W11" s="75"/>
      <c r="X11" s="75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2:37" ht="12.75">
      <c r="B12" s="30" t="s">
        <v>19</v>
      </c>
      <c r="C12" s="28"/>
      <c r="D12" s="28"/>
      <c r="E12" s="28"/>
      <c r="F12" s="28"/>
      <c r="G12" s="28"/>
      <c r="H12" s="28"/>
      <c r="I12" s="31"/>
      <c r="J12" s="74"/>
      <c r="K12" s="74"/>
      <c r="L12" s="74"/>
      <c r="M12" s="74"/>
      <c r="N12" s="27" t="s">
        <v>20</v>
      </c>
      <c r="O12" s="28"/>
      <c r="P12" s="28"/>
      <c r="Q12" s="28"/>
      <c r="R12" s="28"/>
      <c r="S12" s="28"/>
      <c r="T12" s="28"/>
      <c r="U12" s="31"/>
      <c r="V12" s="75"/>
      <c r="W12" s="75"/>
      <c r="X12" s="75"/>
      <c r="Y12" s="75"/>
      <c r="Z12" s="27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</row>
    <row r="13" spans="2:37" ht="12.75">
      <c r="B13" s="30" t="s">
        <v>21</v>
      </c>
      <c r="C13" s="28"/>
      <c r="D13" s="28"/>
      <c r="E13" s="28"/>
      <c r="F13" s="28"/>
      <c r="G13" s="28"/>
      <c r="H13" s="28"/>
      <c r="I13" s="31"/>
      <c r="J13" s="74"/>
      <c r="K13" s="74"/>
      <c r="L13" s="74"/>
      <c r="M13" s="74"/>
      <c r="N13" s="27" t="s">
        <v>22</v>
      </c>
      <c r="O13" s="28"/>
      <c r="P13" s="28"/>
      <c r="Q13" s="28"/>
      <c r="R13" s="28"/>
      <c r="S13" s="28"/>
      <c r="T13" s="28"/>
      <c r="U13" s="31"/>
      <c r="V13" s="75"/>
      <c r="W13" s="75"/>
      <c r="X13" s="75"/>
      <c r="Y13" s="75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2:37" ht="12.75">
      <c r="B14" s="30" t="s">
        <v>23</v>
      </c>
      <c r="C14" s="28"/>
      <c r="D14" s="28"/>
      <c r="E14" s="28"/>
      <c r="F14" s="28"/>
      <c r="G14" s="28"/>
      <c r="H14" s="28"/>
      <c r="I14" s="31"/>
      <c r="J14" s="74"/>
      <c r="K14" s="74"/>
      <c r="L14" s="74"/>
      <c r="M14" s="74"/>
      <c r="N14" s="27" t="s">
        <v>24</v>
      </c>
      <c r="O14" s="28"/>
      <c r="P14" s="28"/>
      <c r="Q14" s="28"/>
      <c r="R14" s="28"/>
      <c r="S14" s="28"/>
      <c r="T14" s="28"/>
      <c r="U14" s="31"/>
      <c r="V14" s="75"/>
      <c r="W14" s="75"/>
      <c r="X14" s="75"/>
      <c r="Y14" s="75"/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</row>
    <row r="15" spans="2:37" ht="12.75">
      <c r="B15" s="30" t="s">
        <v>25</v>
      </c>
      <c r="C15" s="28"/>
      <c r="D15" s="28"/>
      <c r="E15" s="28"/>
      <c r="F15" s="28"/>
      <c r="G15" s="28"/>
      <c r="H15" s="28"/>
      <c r="I15" s="31"/>
      <c r="J15" s="77">
        <v>2000</v>
      </c>
      <c r="K15" s="77"/>
      <c r="L15" s="77"/>
      <c r="M15" s="77"/>
      <c r="N15" s="27" t="s">
        <v>26</v>
      </c>
      <c r="O15" s="28"/>
      <c r="P15" s="28"/>
      <c r="Q15" s="28"/>
      <c r="R15" s="28"/>
      <c r="S15" s="28"/>
      <c r="T15" s="28"/>
      <c r="U15" s="31"/>
      <c r="V15" s="75"/>
      <c r="W15" s="75"/>
      <c r="X15" s="75"/>
      <c r="Y15" s="75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2:37" ht="12.75">
      <c r="B16" s="30" t="s">
        <v>27</v>
      </c>
      <c r="C16" s="28"/>
      <c r="D16" s="28"/>
      <c r="E16" s="28"/>
      <c r="F16" s="28"/>
      <c r="G16" s="28"/>
      <c r="H16" s="28"/>
      <c r="I16" s="31"/>
      <c r="J16" s="74"/>
      <c r="K16" s="74"/>
      <c r="L16" s="74"/>
      <c r="M16" s="74"/>
      <c r="N16" s="27" t="s">
        <v>28</v>
      </c>
      <c r="O16" s="28"/>
      <c r="P16" s="28"/>
      <c r="Q16" s="28"/>
      <c r="R16" s="28"/>
      <c r="S16" s="28"/>
      <c r="T16" s="28"/>
      <c r="U16" s="31"/>
      <c r="V16" s="78"/>
      <c r="W16" s="78"/>
      <c r="X16" s="78"/>
      <c r="Y16" s="78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2:41" ht="12.75">
      <c r="B17" s="30" t="s">
        <v>29</v>
      </c>
      <c r="C17" s="28"/>
      <c r="D17" s="28"/>
      <c r="E17" s="28"/>
      <c r="F17" s="28"/>
      <c r="G17" s="28"/>
      <c r="H17" s="28"/>
      <c r="I17" s="31"/>
      <c r="J17" s="77">
        <v>200</v>
      </c>
      <c r="K17" s="77"/>
      <c r="L17" s="77"/>
      <c r="M17" s="77"/>
      <c r="N17" s="27" t="s">
        <v>30</v>
      </c>
      <c r="O17" s="28"/>
      <c r="P17" s="28"/>
      <c r="Q17" s="28"/>
      <c r="R17" s="28"/>
      <c r="S17" s="28"/>
      <c r="T17" s="28"/>
      <c r="U17" s="31"/>
      <c r="V17" s="80"/>
      <c r="W17" s="80"/>
      <c r="X17" s="80"/>
      <c r="Y17" s="80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N17" s="81" t="s">
        <v>31</v>
      </c>
      <c r="AO17" s="81"/>
    </row>
    <row r="18" spans="2:41" ht="12.75">
      <c r="B18" s="82" t="s">
        <v>32</v>
      </c>
      <c r="C18" s="82"/>
      <c r="D18" s="82"/>
      <c r="E18" s="83" t="s">
        <v>33</v>
      </c>
      <c r="F18" s="83"/>
      <c r="G18" s="83"/>
      <c r="H18" s="83"/>
      <c r="I18" s="83"/>
      <c r="J18" s="83"/>
      <c r="K18" s="83" t="s">
        <v>34</v>
      </c>
      <c r="L18" s="83"/>
      <c r="M18" s="83"/>
      <c r="N18" s="83"/>
      <c r="O18" s="83"/>
      <c r="P18" s="83"/>
      <c r="Q18" s="83" t="s">
        <v>35</v>
      </c>
      <c r="R18" s="83"/>
      <c r="S18" s="83"/>
      <c r="T18" s="83"/>
      <c r="U18" s="83"/>
      <c r="V18" s="83"/>
      <c r="W18" s="83" t="s">
        <v>36</v>
      </c>
      <c r="X18" s="83"/>
      <c r="Y18" s="83"/>
      <c r="Z18" s="83"/>
      <c r="AA18" s="83"/>
      <c r="AB18" s="83"/>
      <c r="AC18" s="83" t="s">
        <v>37</v>
      </c>
      <c r="AD18" s="83"/>
      <c r="AE18" s="83"/>
      <c r="AF18" s="83"/>
      <c r="AG18" s="83"/>
      <c r="AH18" s="83"/>
      <c r="AI18" s="84" t="s">
        <v>38</v>
      </c>
      <c r="AJ18" s="84"/>
      <c r="AK18" s="84"/>
      <c r="AN18" s="35" t="s">
        <v>39</v>
      </c>
      <c r="AO18" s="35" t="s">
        <v>38</v>
      </c>
    </row>
    <row r="19" spans="2:44" ht="12.75">
      <c r="B19" s="85" t="s">
        <v>40</v>
      </c>
      <c r="C19" s="85"/>
      <c r="D19" s="85"/>
      <c r="E19" s="86"/>
      <c r="F19" s="86"/>
      <c r="G19" s="86"/>
      <c r="H19" s="86"/>
      <c r="I19" s="86"/>
      <c r="J19" s="86"/>
      <c r="K19" s="87"/>
      <c r="L19" s="87"/>
      <c r="M19" s="87"/>
      <c r="N19" s="87"/>
      <c r="O19" s="87"/>
      <c r="P19" s="87"/>
      <c r="Q19" s="88">
        <f>IF(E19="","",E19/$J$15*100)</f>
      </c>
      <c r="R19" s="88"/>
      <c r="S19" s="88"/>
      <c r="T19" s="88"/>
      <c r="U19" s="88"/>
      <c r="V19" s="88"/>
      <c r="W19" s="89"/>
      <c r="X19" s="89"/>
      <c r="Y19" s="89"/>
      <c r="Z19" s="89"/>
      <c r="AA19" s="89"/>
      <c r="AB19" s="89"/>
      <c r="AC19" s="36"/>
      <c r="AD19" s="37"/>
      <c r="AE19" s="37"/>
      <c r="AF19" s="37"/>
      <c r="AG19" s="37"/>
      <c r="AH19" s="38"/>
      <c r="AI19" s="90">
        <v>50.8</v>
      </c>
      <c r="AJ19" s="90"/>
      <c r="AK19" s="90"/>
      <c r="AN19" s="39">
        <f aca="true" t="shared" si="0" ref="AN19:AN35">INDEX(PASSADA,MATCH(AO19,mm,0))</f>
        <v>0</v>
      </c>
      <c r="AO19" s="40">
        <v>50.8</v>
      </c>
      <c r="AQ19" s="41"/>
      <c r="AR19" s="42"/>
    </row>
    <row r="20" spans="2:44" ht="12.75">
      <c r="B20" s="85" t="s">
        <v>41</v>
      </c>
      <c r="C20" s="85"/>
      <c r="D20" s="85"/>
      <c r="E20" s="86"/>
      <c r="F20" s="86"/>
      <c r="G20" s="86"/>
      <c r="H20" s="86"/>
      <c r="I20" s="86"/>
      <c r="J20" s="86"/>
      <c r="K20" s="88"/>
      <c r="L20" s="88"/>
      <c r="M20" s="88"/>
      <c r="N20" s="88"/>
      <c r="O20" s="88"/>
      <c r="P20" s="88"/>
      <c r="Q20" s="88">
        <f>IF(E20="","",E20/$J$15*100)</f>
      </c>
      <c r="R20" s="88"/>
      <c r="S20" s="88"/>
      <c r="T20" s="88"/>
      <c r="U20" s="88"/>
      <c r="V20" s="88"/>
      <c r="W20" s="89"/>
      <c r="X20" s="89"/>
      <c r="Y20" s="89"/>
      <c r="Z20" s="89"/>
      <c r="AA20" s="89"/>
      <c r="AB20" s="89"/>
      <c r="AC20" s="36"/>
      <c r="AD20" s="37"/>
      <c r="AE20" s="37"/>
      <c r="AF20" s="37"/>
      <c r="AG20" s="37"/>
      <c r="AH20" s="38"/>
      <c r="AI20" s="90">
        <v>38.1</v>
      </c>
      <c r="AJ20" s="90"/>
      <c r="AK20" s="90"/>
      <c r="AN20" s="39">
        <f t="shared" si="0"/>
        <v>0</v>
      </c>
      <c r="AO20" s="40">
        <v>38.1</v>
      </c>
      <c r="AQ20" s="41"/>
      <c r="AR20" s="42"/>
    </row>
    <row r="21" spans="2:44" ht="12.75">
      <c r="B21" s="85" t="s">
        <v>42</v>
      </c>
      <c r="C21" s="85"/>
      <c r="D21" s="85"/>
      <c r="E21" s="86"/>
      <c r="F21" s="86"/>
      <c r="G21" s="86"/>
      <c r="H21" s="86"/>
      <c r="I21" s="86"/>
      <c r="J21" s="86"/>
      <c r="K21" s="88"/>
      <c r="L21" s="88"/>
      <c r="M21" s="88"/>
      <c r="N21" s="88"/>
      <c r="O21" s="88"/>
      <c r="P21" s="88"/>
      <c r="Q21" s="88">
        <f>E21/J15*100</f>
        <v>0</v>
      </c>
      <c r="R21" s="88"/>
      <c r="S21" s="88"/>
      <c r="T21" s="88"/>
      <c r="U21" s="88"/>
      <c r="V21" s="88"/>
      <c r="W21" s="89">
        <f>Q21</f>
        <v>0</v>
      </c>
      <c r="X21" s="89"/>
      <c r="Y21" s="89"/>
      <c r="Z21" s="89"/>
      <c r="AA21" s="89"/>
      <c r="AB21" s="89"/>
      <c r="AC21" s="89">
        <f>100-W21</f>
        <v>100</v>
      </c>
      <c r="AD21" s="89"/>
      <c r="AE21" s="89"/>
      <c r="AF21" s="89"/>
      <c r="AG21" s="89"/>
      <c r="AH21" s="89"/>
      <c r="AI21" s="90">
        <v>25.4</v>
      </c>
      <c r="AJ21" s="90"/>
      <c r="AK21" s="90"/>
      <c r="AN21" s="39">
        <f t="shared" si="0"/>
        <v>100</v>
      </c>
      <c r="AO21" s="40">
        <v>25.4</v>
      </c>
      <c r="AQ21" s="41"/>
      <c r="AR21" s="42"/>
    </row>
    <row r="22" spans="2:44" ht="12.75">
      <c r="B22" s="85" t="s">
        <v>43</v>
      </c>
      <c r="C22" s="85"/>
      <c r="D22" s="85"/>
      <c r="E22" s="86"/>
      <c r="F22" s="86"/>
      <c r="G22" s="86"/>
      <c r="H22" s="86"/>
      <c r="I22" s="86"/>
      <c r="J22" s="86"/>
      <c r="K22" s="88"/>
      <c r="L22" s="88"/>
      <c r="M22" s="88"/>
      <c r="N22" s="88"/>
      <c r="O22" s="88"/>
      <c r="P22" s="88"/>
      <c r="Q22" s="88">
        <f>IF(E22="","",E22/$K$16*100)</f>
      </c>
      <c r="R22" s="88"/>
      <c r="S22" s="88"/>
      <c r="T22" s="88"/>
      <c r="U22" s="88"/>
      <c r="V22" s="88"/>
      <c r="W22" s="89">
        <f>IF(Q22="","",IF(W21="",Q22,W21+Q22))</f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>
        <v>19.1</v>
      </c>
      <c r="AJ22" s="90"/>
      <c r="AK22" s="90"/>
      <c r="AN22" s="39">
        <f t="shared" si="0"/>
        <v>0</v>
      </c>
      <c r="AO22" s="40">
        <v>19.1</v>
      </c>
      <c r="AQ22" s="41"/>
      <c r="AR22" s="42"/>
    </row>
    <row r="23" spans="2:44" ht="12.75">
      <c r="B23" s="85" t="s">
        <v>44</v>
      </c>
      <c r="C23" s="85"/>
      <c r="D23" s="85"/>
      <c r="E23" s="86"/>
      <c r="F23" s="86"/>
      <c r="G23" s="86"/>
      <c r="H23" s="86"/>
      <c r="I23" s="86"/>
      <c r="J23" s="86"/>
      <c r="K23" s="88"/>
      <c r="L23" s="88"/>
      <c r="M23" s="88"/>
      <c r="N23" s="88"/>
      <c r="O23" s="88"/>
      <c r="P23" s="88"/>
      <c r="Q23" s="88">
        <f>IF(E23="","",E23/$K$16*100)</f>
      </c>
      <c r="R23" s="88"/>
      <c r="S23" s="88"/>
      <c r="T23" s="88"/>
      <c r="U23" s="88"/>
      <c r="V23" s="88"/>
      <c r="W23" s="89">
        <f>IF(Q23="","",IF(W22="",Q23,W22+Q23))</f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0">
        <v>12.7</v>
      </c>
      <c r="AJ23" s="90"/>
      <c r="AK23" s="90"/>
      <c r="AN23" s="39">
        <f t="shared" si="0"/>
        <v>0</v>
      </c>
      <c r="AO23" s="40">
        <v>12.7</v>
      </c>
      <c r="AQ23" s="41"/>
      <c r="AR23" s="42"/>
    </row>
    <row r="24" spans="2:44" ht="12.75">
      <c r="B24" s="85" t="s">
        <v>45</v>
      </c>
      <c r="C24" s="85"/>
      <c r="D24" s="85"/>
      <c r="E24" s="86">
        <v>85</v>
      </c>
      <c r="F24" s="86"/>
      <c r="G24" s="86"/>
      <c r="H24" s="86"/>
      <c r="I24" s="86"/>
      <c r="J24" s="86"/>
      <c r="K24" s="88"/>
      <c r="L24" s="88"/>
      <c r="M24" s="88"/>
      <c r="N24" s="88"/>
      <c r="O24" s="88"/>
      <c r="P24" s="88"/>
      <c r="Q24" s="91">
        <f>E24/J15*100</f>
        <v>4.25</v>
      </c>
      <c r="R24" s="91"/>
      <c r="S24" s="91"/>
      <c r="T24" s="91"/>
      <c r="U24" s="91"/>
      <c r="V24" s="91"/>
      <c r="W24" s="92">
        <f>Q24</f>
        <v>4.25</v>
      </c>
      <c r="X24" s="92"/>
      <c r="Y24" s="92"/>
      <c r="Z24" s="92"/>
      <c r="AA24" s="92"/>
      <c r="AB24" s="92"/>
      <c r="AC24" s="92">
        <f>100-W24</f>
        <v>95.75</v>
      </c>
      <c r="AD24" s="92"/>
      <c r="AE24" s="92"/>
      <c r="AF24" s="92"/>
      <c r="AG24" s="92"/>
      <c r="AH24" s="92"/>
      <c r="AI24" s="90">
        <v>9.52</v>
      </c>
      <c r="AJ24" s="90"/>
      <c r="AK24" s="90"/>
      <c r="AN24" s="39">
        <f t="shared" si="0"/>
        <v>95.75</v>
      </c>
      <c r="AO24" s="40">
        <v>9.52</v>
      </c>
      <c r="AQ24" s="41"/>
      <c r="AR24" s="42"/>
    </row>
    <row r="25" spans="2:44" ht="12.75">
      <c r="B25" s="85" t="s">
        <v>46</v>
      </c>
      <c r="C25" s="85"/>
      <c r="D25" s="85"/>
      <c r="E25" s="86"/>
      <c r="F25" s="86"/>
      <c r="G25" s="86"/>
      <c r="H25" s="86"/>
      <c r="I25" s="86"/>
      <c r="J25" s="86"/>
      <c r="K25" s="88"/>
      <c r="L25" s="88"/>
      <c r="M25" s="88"/>
      <c r="N25" s="88"/>
      <c r="O25" s="88"/>
      <c r="P25" s="88"/>
      <c r="Q25" s="91">
        <f>IF(E25="","",E25/$K$16*100)</f>
      </c>
      <c r="R25" s="91"/>
      <c r="S25" s="91"/>
      <c r="T25" s="91"/>
      <c r="U25" s="91"/>
      <c r="V25" s="91"/>
      <c r="W25" s="92">
        <f>IF(Q25="","",IF(W24="",Q25+W23,IF(W23="",Q25+W22,W24+Q25)))</f>
      </c>
      <c r="X25" s="92"/>
      <c r="Y25" s="92"/>
      <c r="Z25" s="92"/>
      <c r="AA25" s="92"/>
      <c r="AB25" s="92"/>
      <c r="AC25" s="92">
        <f>IF(W25="","",100-W25)</f>
      </c>
      <c r="AD25" s="92"/>
      <c r="AE25" s="92"/>
      <c r="AF25" s="92"/>
      <c r="AG25" s="92"/>
      <c r="AH25" s="92"/>
      <c r="AI25" s="90">
        <v>6.35</v>
      </c>
      <c r="AJ25" s="90"/>
      <c r="AK25" s="90"/>
      <c r="AN25" s="39">
        <f t="shared" si="0"/>
        <v>88.5</v>
      </c>
      <c r="AO25" s="40">
        <v>4.76</v>
      </c>
      <c r="AQ25" s="41"/>
      <c r="AR25" s="42"/>
    </row>
    <row r="26" spans="2:44" ht="12.75">
      <c r="B26" s="85" t="s">
        <v>47</v>
      </c>
      <c r="C26" s="85"/>
      <c r="D26" s="85"/>
      <c r="E26" s="86">
        <v>145</v>
      </c>
      <c r="F26" s="86"/>
      <c r="G26" s="86"/>
      <c r="H26" s="86"/>
      <c r="I26" s="86"/>
      <c r="J26" s="86"/>
      <c r="K26" s="88"/>
      <c r="L26" s="88"/>
      <c r="M26" s="88"/>
      <c r="N26" s="88"/>
      <c r="O26" s="88"/>
      <c r="P26" s="88"/>
      <c r="Q26" s="91">
        <f>E26/J15*100</f>
        <v>7.249999999999999</v>
      </c>
      <c r="R26" s="91"/>
      <c r="S26" s="91"/>
      <c r="T26" s="91"/>
      <c r="U26" s="91"/>
      <c r="V26" s="91"/>
      <c r="W26" s="92">
        <f>W24+Q26</f>
        <v>11.5</v>
      </c>
      <c r="X26" s="92"/>
      <c r="Y26" s="92"/>
      <c r="Z26" s="92"/>
      <c r="AA26" s="92"/>
      <c r="AB26" s="92"/>
      <c r="AC26" s="92">
        <f>100-W26</f>
        <v>88.5</v>
      </c>
      <c r="AD26" s="92"/>
      <c r="AE26" s="92"/>
      <c r="AF26" s="92"/>
      <c r="AG26" s="92"/>
      <c r="AH26" s="92"/>
      <c r="AI26" s="90">
        <v>4.76</v>
      </c>
      <c r="AJ26" s="90"/>
      <c r="AK26" s="90"/>
      <c r="AN26" s="39">
        <f t="shared" si="0"/>
        <v>72.05</v>
      </c>
      <c r="AO26" s="40">
        <v>2</v>
      </c>
      <c r="AQ26" s="41"/>
      <c r="AR26" s="42"/>
    </row>
    <row r="27" spans="2:44" ht="12.75">
      <c r="B27" s="85" t="s">
        <v>48</v>
      </c>
      <c r="C27" s="85"/>
      <c r="D27" s="85"/>
      <c r="E27" s="86"/>
      <c r="F27" s="86"/>
      <c r="G27" s="86"/>
      <c r="H27" s="86"/>
      <c r="I27" s="86"/>
      <c r="J27" s="86"/>
      <c r="K27" s="88"/>
      <c r="L27" s="88"/>
      <c r="M27" s="88"/>
      <c r="N27" s="88"/>
      <c r="O27" s="88"/>
      <c r="P27" s="88"/>
      <c r="Q27" s="91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0">
        <v>2.38</v>
      </c>
      <c r="AJ27" s="90"/>
      <c r="AK27" s="90"/>
      <c r="AN27" s="39">
        <f t="shared" si="0"/>
        <v>45.03125</v>
      </c>
      <c r="AO27" s="40">
        <v>0.42</v>
      </c>
      <c r="AQ27" s="41"/>
      <c r="AR27" s="42"/>
    </row>
    <row r="28" spans="2:44" ht="12.75">
      <c r="B28" s="85" t="s">
        <v>49</v>
      </c>
      <c r="C28" s="85"/>
      <c r="D28" s="85"/>
      <c r="E28" s="86">
        <v>329</v>
      </c>
      <c r="F28" s="86"/>
      <c r="G28" s="86"/>
      <c r="H28" s="86"/>
      <c r="I28" s="86"/>
      <c r="J28" s="86"/>
      <c r="K28" s="88"/>
      <c r="L28" s="88"/>
      <c r="M28" s="88"/>
      <c r="N28" s="88"/>
      <c r="O28" s="88"/>
      <c r="P28" s="88"/>
      <c r="Q28" s="91">
        <f>E28/J15*100</f>
        <v>16.45</v>
      </c>
      <c r="R28" s="91"/>
      <c r="S28" s="91"/>
      <c r="T28" s="91"/>
      <c r="U28" s="91"/>
      <c r="V28" s="91"/>
      <c r="W28" s="92">
        <f>W26+Q28</f>
        <v>27.95</v>
      </c>
      <c r="X28" s="92"/>
      <c r="Y28" s="92"/>
      <c r="Z28" s="92"/>
      <c r="AA28" s="92"/>
      <c r="AB28" s="92"/>
      <c r="AC28" s="92">
        <f>100-W28</f>
        <v>72.05</v>
      </c>
      <c r="AD28" s="92"/>
      <c r="AE28" s="92"/>
      <c r="AF28" s="92"/>
      <c r="AG28" s="92"/>
      <c r="AH28" s="92"/>
      <c r="AI28" s="90">
        <v>2</v>
      </c>
      <c r="AJ28" s="90"/>
      <c r="AK28" s="90"/>
      <c r="AN28" s="39">
        <f t="shared" si="0"/>
        <v>0</v>
      </c>
      <c r="AO28" s="40">
        <v>0.177</v>
      </c>
      <c r="AQ28" s="41"/>
      <c r="AR28" s="42"/>
    </row>
    <row r="29" spans="2:44" ht="12.75">
      <c r="B29" s="85" t="s">
        <v>50</v>
      </c>
      <c r="C29" s="85"/>
      <c r="D29" s="85"/>
      <c r="E29" s="86"/>
      <c r="F29" s="86"/>
      <c r="G29" s="86"/>
      <c r="H29" s="86"/>
      <c r="I29" s="86"/>
      <c r="J29" s="86"/>
      <c r="K29" s="88"/>
      <c r="L29" s="88"/>
      <c r="M29" s="88"/>
      <c r="N29" s="88"/>
      <c r="O29" s="88"/>
      <c r="P29" s="88"/>
      <c r="Q29" s="91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92"/>
      <c r="AC29" s="43"/>
      <c r="AD29" s="44"/>
      <c r="AE29" s="44"/>
      <c r="AF29" s="44"/>
      <c r="AG29" s="44"/>
      <c r="AH29" s="45"/>
      <c r="AI29" s="90">
        <v>1.19</v>
      </c>
      <c r="AJ29" s="90"/>
      <c r="AK29" s="90"/>
      <c r="AN29" s="39">
        <f t="shared" si="0"/>
        <v>28.819999999999993</v>
      </c>
      <c r="AO29" s="40">
        <v>0.074</v>
      </c>
      <c r="AQ29" s="41"/>
      <c r="AR29" s="42"/>
    </row>
    <row r="30" spans="2:44" ht="12.75">
      <c r="B30" s="85" t="s">
        <v>51</v>
      </c>
      <c r="C30" s="85"/>
      <c r="D30" s="85"/>
      <c r="E30" s="86"/>
      <c r="F30" s="86"/>
      <c r="G30" s="86"/>
      <c r="H30" s="86"/>
      <c r="I30" s="86"/>
      <c r="J30" s="86"/>
      <c r="K30" s="88"/>
      <c r="L30" s="88"/>
      <c r="M30" s="88"/>
      <c r="N30" s="88"/>
      <c r="O30" s="88"/>
      <c r="P30" s="88"/>
      <c r="Q30" s="91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92"/>
      <c r="AC30" s="43"/>
      <c r="AD30" s="44"/>
      <c r="AE30" s="44"/>
      <c r="AF30" s="44"/>
      <c r="AG30" s="44"/>
      <c r="AH30" s="45"/>
      <c r="AI30" s="90">
        <v>0.59</v>
      </c>
      <c r="AJ30" s="90"/>
      <c r="AK30" s="90"/>
      <c r="AN30" s="39" t="e">
        <f t="shared" si="0"/>
        <v>#N/A</v>
      </c>
      <c r="AO30" s="46"/>
      <c r="AQ30" s="41"/>
      <c r="AR30" s="42"/>
    </row>
    <row r="31" spans="2:44" ht="12.75">
      <c r="B31" s="85" t="s">
        <v>52</v>
      </c>
      <c r="C31" s="85"/>
      <c r="D31" s="85"/>
      <c r="E31" s="86">
        <v>75</v>
      </c>
      <c r="F31" s="86"/>
      <c r="G31" s="86"/>
      <c r="H31" s="86"/>
      <c r="I31" s="86"/>
      <c r="J31" s="86"/>
      <c r="K31" s="88">
        <f>E31/J17*100</f>
        <v>37.5</v>
      </c>
      <c r="L31" s="88"/>
      <c r="M31" s="88"/>
      <c r="N31" s="88"/>
      <c r="O31" s="88"/>
      <c r="P31" s="88"/>
      <c r="Q31" s="91">
        <f>K31*AC28/100</f>
        <v>27.01875</v>
      </c>
      <c r="R31" s="91"/>
      <c r="S31" s="91"/>
      <c r="T31" s="91"/>
      <c r="U31" s="91"/>
      <c r="V31" s="91"/>
      <c r="W31" s="92">
        <f>W28+Q31</f>
        <v>54.96875</v>
      </c>
      <c r="X31" s="92"/>
      <c r="Y31" s="92"/>
      <c r="Z31" s="92"/>
      <c r="AA31" s="92"/>
      <c r="AB31" s="92"/>
      <c r="AC31" s="92">
        <f>100-W31</f>
        <v>45.03125</v>
      </c>
      <c r="AD31" s="92"/>
      <c r="AE31" s="92"/>
      <c r="AF31" s="92"/>
      <c r="AG31" s="92"/>
      <c r="AH31" s="92"/>
      <c r="AI31" s="90">
        <v>0.42</v>
      </c>
      <c r="AJ31" s="90"/>
      <c r="AK31" s="90"/>
      <c r="AN31" s="39" t="e">
        <f t="shared" si="0"/>
        <v>#N/A</v>
      </c>
      <c r="AO31" s="46"/>
      <c r="AQ31" s="41"/>
      <c r="AR31" s="42"/>
    </row>
    <row r="32" spans="2:44" ht="12.75">
      <c r="B32" s="85" t="s">
        <v>53</v>
      </c>
      <c r="C32" s="85"/>
      <c r="D32" s="85"/>
      <c r="E32" s="86"/>
      <c r="F32" s="86"/>
      <c r="G32" s="86"/>
      <c r="H32" s="86"/>
      <c r="I32" s="86"/>
      <c r="J32" s="86"/>
      <c r="K32" s="88"/>
      <c r="L32" s="88"/>
      <c r="M32" s="88"/>
      <c r="N32" s="88"/>
      <c r="O32" s="88"/>
      <c r="P32" s="88"/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92"/>
      <c r="AC32" s="43"/>
      <c r="AD32" s="44"/>
      <c r="AE32" s="44"/>
      <c r="AF32" s="44"/>
      <c r="AG32" s="44"/>
      <c r="AH32" s="45"/>
      <c r="AI32" s="90">
        <v>0.297</v>
      </c>
      <c r="AJ32" s="90"/>
      <c r="AK32" s="90"/>
      <c r="AN32" s="39" t="e">
        <f t="shared" si="0"/>
        <v>#N/A</v>
      </c>
      <c r="AO32" s="46"/>
      <c r="AQ32" s="41"/>
      <c r="AR32" s="42"/>
    </row>
    <row r="33" spans="2:44" ht="12.75">
      <c r="B33" s="93" t="s">
        <v>54</v>
      </c>
      <c r="C33" s="93"/>
      <c r="D33" s="93"/>
      <c r="E33" s="94"/>
      <c r="F33" s="94"/>
      <c r="G33" s="94"/>
      <c r="H33" s="94"/>
      <c r="I33" s="94"/>
      <c r="J33" s="94"/>
      <c r="K33" s="88"/>
      <c r="L33" s="88"/>
      <c r="M33" s="88"/>
      <c r="N33" s="88"/>
      <c r="O33" s="88"/>
      <c r="P33" s="88"/>
      <c r="Q33" s="91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92"/>
      <c r="AC33" s="43"/>
      <c r="AD33" s="44"/>
      <c r="AE33" s="44"/>
      <c r="AF33" s="44"/>
      <c r="AG33" s="44"/>
      <c r="AH33" s="45"/>
      <c r="AI33" s="90">
        <v>0.177</v>
      </c>
      <c r="AJ33" s="90"/>
      <c r="AK33" s="90"/>
      <c r="AN33" s="39" t="e">
        <f t="shared" si="0"/>
        <v>#N/A</v>
      </c>
      <c r="AO33" s="46"/>
      <c r="AQ33" s="41"/>
      <c r="AR33" s="42"/>
    </row>
    <row r="34" spans="2:44" ht="12.75">
      <c r="B34" s="93" t="s">
        <v>55</v>
      </c>
      <c r="C34" s="93"/>
      <c r="D34" s="93"/>
      <c r="E34" s="94"/>
      <c r="F34" s="94"/>
      <c r="G34" s="94"/>
      <c r="H34" s="94"/>
      <c r="I34" s="94"/>
      <c r="J34" s="94"/>
      <c r="K34" s="88"/>
      <c r="L34" s="88"/>
      <c r="M34" s="88"/>
      <c r="N34" s="88"/>
      <c r="O34" s="88"/>
      <c r="P34" s="88"/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92"/>
      <c r="AC34" s="43"/>
      <c r="AD34" s="44"/>
      <c r="AE34" s="44"/>
      <c r="AF34" s="44"/>
      <c r="AG34" s="44"/>
      <c r="AH34" s="45"/>
      <c r="AI34" s="90">
        <v>0.149</v>
      </c>
      <c r="AJ34" s="90"/>
      <c r="AK34" s="90"/>
      <c r="AN34" s="39" t="e">
        <f t="shared" si="0"/>
        <v>#N/A</v>
      </c>
      <c r="AO34" s="46"/>
      <c r="AQ34" s="41"/>
      <c r="AR34" s="42"/>
    </row>
    <row r="35" spans="2:44" ht="12.75">
      <c r="B35" s="93" t="s">
        <v>56</v>
      </c>
      <c r="C35" s="93"/>
      <c r="D35" s="93"/>
      <c r="E35" s="94">
        <v>45</v>
      </c>
      <c r="F35" s="94"/>
      <c r="G35" s="94"/>
      <c r="H35" s="94"/>
      <c r="I35" s="94"/>
      <c r="J35" s="94"/>
      <c r="K35" s="88">
        <f>E35/J17*100</f>
        <v>22.5</v>
      </c>
      <c r="L35" s="88"/>
      <c r="M35" s="88"/>
      <c r="N35" s="88"/>
      <c r="O35" s="88"/>
      <c r="P35" s="88"/>
      <c r="Q35" s="91">
        <f>K35*AC28/100</f>
        <v>16.21125</v>
      </c>
      <c r="R35" s="91"/>
      <c r="S35" s="91"/>
      <c r="T35" s="91"/>
      <c r="U35" s="91"/>
      <c r="V35" s="91"/>
      <c r="W35" s="92">
        <f>W31+Q35</f>
        <v>71.18</v>
      </c>
      <c r="X35" s="92"/>
      <c r="Y35" s="92"/>
      <c r="Z35" s="92"/>
      <c r="AA35" s="92"/>
      <c r="AB35" s="92"/>
      <c r="AC35" s="92">
        <f>100-W35</f>
        <v>28.819999999999993</v>
      </c>
      <c r="AD35" s="92"/>
      <c r="AE35" s="92"/>
      <c r="AF35" s="92"/>
      <c r="AG35" s="92"/>
      <c r="AH35" s="92"/>
      <c r="AI35" s="90">
        <v>0.074</v>
      </c>
      <c r="AJ35" s="90"/>
      <c r="AK35" s="90"/>
      <c r="AN35" s="39" t="e">
        <f t="shared" si="0"/>
        <v>#N/A</v>
      </c>
      <c r="AO35" s="46"/>
      <c r="AQ35" s="41"/>
      <c r="AR35" s="42"/>
    </row>
    <row r="36" spans="2:37" ht="12.75">
      <c r="B36" s="95" t="s">
        <v>57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2:41" ht="12.7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O37" s="46" t="e">
        <f>(INDEX(mm,MATCH(AN37,PASSADA,0)))</f>
        <v>#N/A</v>
      </c>
    </row>
    <row r="38" spans="2:37" ht="12.7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</row>
    <row r="39" spans="2:37" ht="12.75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2:37" ht="12.75">
      <c r="B40" s="50"/>
      <c r="AK40" s="51"/>
    </row>
    <row r="41" spans="2:37" ht="12.75">
      <c r="B41" s="50"/>
      <c r="AK41" s="51"/>
    </row>
    <row r="42" spans="2:37" ht="12.75">
      <c r="B42" s="50"/>
      <c r="AK42" s="51"/>
    </row>
    <row r="43" spans="2:40" ht="12.75">
      <c r="B43" s="50"/>
      <c r="AK43" s="51"/>
      <c r="AN43" t="s">
        <v>58</v>
      </c>
    </row>
    <row r="44" spans="2:37" ht="12.75">
      <c r="B44" s="50"/>
      <c r="AK44" s="51"/>
    </row>
    <row r="45" spans="2:37" ht="12.75">
      <c r="B45" s="50"/>
      <c r="AK45" s="51"/>
    </row>
    <row r="46" spans="2:42" ht="12.75">
      <c r="B46" s="50"/>
      <c r="AK46" s="51"/>
      <c r="AM46" t="s">
        <v>59</v>
      </c>
      <c r="AN46" t="s">
        <v>59</v>
      </c>
      <c r="AO46" t="s">
        <v>60</v>
      </c>
      <c r="AP46" t="s">
        <v>59</v>
      </c>
    </row>
    <row r="47" spans="2:37" ht="12.75">
      <c r="B47" s="50"/>
      <c r="AK47" s="51"/>
    </row>
    <row r="48" spans="2:42" ht="12.75">
      <c r="B48" s="50"/>
      <c r="AK48" s="51"/>
      <c r="AM48" s="35"/>
      <c r="AN48" s="35"/>
      <c r="AO48" s="35"/>
      <c r="AP48" s="35"/>
    </row>
    <row r="49" spans="2:42" ht="12.75">
      <c r="B49" s="50"/>
      <c r="AK49" s="51"/>
      <c r="AM49" s="35">
        <v>0.074</v>
      </c>
      <c r="AN49" s="35"/>
      <c r="AO49" s="52">
        <f>AC35</f>
        <v>28.819999999999993</v>
      </c>
      <c r="AP49" s="35"/>
    </row>
    <row r="50" spans="2:42" ht="12.75">
      <c r="B50" s="50"/>
      <c r="AK50" s="51"/>
      <c r="AM50" s="35">
        <v>0.42</v>
      </c>
      <c r="AN50" s="35"/>
      <c r="AO50" s="52">
        <f>AC31</f>
        <v>45.03125</v>
      </c>
      <c r="AP50" s="35"/>
    </row>
    <row r="51" spans="2:42" ht="12.75">
      <c r="B51" s="50"/>
      <c r="AK51" s="51"/>
      <c r="AM51" s="35">
        <v>2</v>
      </c>
      <c r="AN51" s="35"/>
      <c r="AO51" s="52">
        <f>AC28</f>
        <v>72.05</v>
      </c>
      <c r="AP51" s="35"/>
    </row>
    <row r="52" spans="2:42" ht="12.75">
      <c r="B52" s="50"/>
      <c r="AK52" s="51"/>
      <c r="AM52" s="35">
        <v>4.76</v>
      </c>
      <c r="AN52" s="35"/>
      <c r="AO52" s="52">
        <f>AC26</f>
        <v>88.5</v>
      </c>
      <c r="AP52" s="35"/>
    </row>
    <row r="53" spans="2:42" ht="12.75">
      <c r="B53" s="50"/>
      <c r="AK53" s="51"/>
      <c r="AM53" s="35">
        <v>9.52</v>
      </c>
      <c r="AN53" s="35"/>
      <c r="AO53" s="52">
        <f>AC24</f>
        <v>95.75</v>
      </c>
      <c r="AP53" s="35"/>
    </row>
    <row r="54" spans="2:42" ht="12.75">
      <c r="B54" s="50"/>
      <c r="AK54" s="51"/>
      <c r="AM54" s="35">
        <v>25.4</v>
      </c>
      <c r="AN54" s="35"/>
      <c r="AO54" s="52">
        <f>AC21</f>
        <v>100</v>
      </c>
      <c r="AP54" s="35"/>
    </row>
    <row r="55" spans="2:42" ht="12.75">
      <c r="B55" s="50"/>
      <c r="AK55" s="51"/>
      <c r="AM55" s="35"/>
      <c r="AN55" s="35"/>
      <c r="AO55" s="35"/>
      <c r="AP55" s="35"/>
    </row>
    <row r="56" spans="2:37" ht="12.75">
      <c r="B56" s="50"/>
      <c r="AK56" s="51"/>
    </row>
    <row r="57" spans="2:37" ht="12.75">
      <c r="B57" s="50"/>
      <c r="AK57" s="51"/>
    </row>
    <row r="58" spans="2:37" ht="12.75">
      <c r="B58" s="53"/>
      <c r="AK58" s="51"/>
    </row>
    <row r="59" spans="2:37" ht="12.75">
      <c r="B59" s="53"/>
      <c r="C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1"/>
    </row>
    <row r="60" spans="2:37" ht="12.75">
      <c r="B60" s="5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7"/>
    </row>
    <row r="61" spans="2:37" ht="12.75">
      <c r="B61" s="56"/>
      <c r="D61" s="58"/>
      <c r="E61" s="96"/>
      <c r="F61" s="96"/>
      <c r="G61" s="96"/>
      <c r="H61" s="96"/>
      <c r="I61" s="96"/>
      <c r="J61" s="96"/>
      <c r="K61" s="96"/>
      <c r="L61" s="59"/>
      <c r="M61" s="59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9"/>
      <c r="AA61" s="60"/>
      <c r="AB61" s="59"/>
      <c r="AC61" s="59"/>
      <c r="AD61" s="59"/>
      <c r="AE61" s="59"/>
      <c r="AF61" s="59"/>
      <c r="AG61" s="59"/>
      <c r="AH61" s="55"/>
      <c r="AI61" s="55"/>
      <c r="AJ61" s="55"/>
      <c r="AK61" s="57"/>
    </row>
    <row r="62" spans="2:37" ht="12.75">
      <c r="B62" s="61"/>
      <c r="C62" s="62"/>
      <c r="D62" s="62"/>
      <c r="E62" s="62"/>
      <c r="F62" s="62" t="s">
        <v>61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 t="s">
        <v>62</v>
      </c>
      <c r="AC62" s="62"/>
      <c r="AD62" s="62"/>
      <c r="AE62" s="62"/>
      <c r="AF62" s="62"/>
      <c r="AG62" s="62"/>
      <c r="AH62" s="62"/>
      <c r="AI62" s="62"/>
      <c r="AJ62" s="62"/>
      <c r="AK62" s="63"/>
    </row>
  </sheetData>
  <sheetProtection selectLockedCells="1" selectUnlockedCells="1"/>
  <mergeCells count="155">
    <mergeCell ref="AI35:AK35"/>
    <mergeCell ref="B36:AK38"/>
    <mergeCell ref="E61:K61"/>
    <mergeCell ref="B35:D35"/>
    <mergeCell ref="E35:J35"/>
    <mergeCell ref="K35:P35"/>
    <mergeCell ref="Q35:V35"/>
    <mergeCell ref="W35:AB35"/>
    <mergeCell ref="AC35:AH35"/>
    <mergeCell ref="B34:D34"/>
    <mergeCell ref="E34:J34"/>
    <mergeCell ref="K34:P34"/>
    <mergeCell ref="Q34:V34"/>
    <mergeCell ref="W34:AB34"/>
    <mergeCell ref="AI34:AK34"/>
    <mergeCell ref="B33:D33"/>
    <mergeCell ref="E33:J33"/>
    <mergeCell ref="K33:P33"/>
    <mergeCell ref="Q33:V33"/>
    <mergeCell ref="W33:AB33"/>
    <mergeCell ref="AI33:AK33"/>
    <mergeCell ref="AI31:AK31"/>
    <mergeCell ref="B32:D32"/>
    <mergeCell ref="E32:J32"/>
    <mergeCell ref="K32:P32"/>
    <mergeCell ref="Q32:V32"/>
    <mergeCell ref="W32:AB32"/>
    <mergeCell ref="AI32:AK32"/>
    <mergeCell ref="B31:D31"/>
    <mergeCell ref="E31:J31"/>
    <mergeCell ref="K31:P31"/>
    <mergeCell ref="Q31:V31"/>
    <mergeCell ref="W31:AB31"/>
    <mergeCell ref="AC31:AH31"/>
    <mergeCell ref="B30:D30"/>
    <mergeCell ref="E30:J30"/>
    <mergeCell ref="K30:P30"/>
    <mergeCell ref="Q30:V30"/>
    <mergeCell ref="W30:AB30"/>
    <mergeCell ref="AI30:AK30"/>
    <mergeCell ref="B29:D29"/>
    <mergeCell ref="E29:J29"/>
    <mergeCell ref="K29:P29"/>
    <mergeCell ref="Q29:V29"/>
    <mergeCell ref="W29:AB29"/>
    <mergeCell ref="AI29:AK29"/>
    <mergeCell ref="AI27:AK27"/>
    <mergeCell ref="B28:D28"/>
    <mergeCell ref="E28:J28"/>
    <mergeCell ref="K28:P28"/>
    <mergeCell ref="Q28:V28"/>
    <mergeCell ref="W28:AB28"/>
    <mergeCell ref="AC28:AH28"/>
    <mergeCell ref="AI28:AK28"/>
    <mergeCell ref="B27:D27"/>
    <mergeCell ref="E27:J27"/>
    <mergeCell ref="K27:P27"/>
    <mergeCell ref="Q27:V27"/>
    <mergeCell ref="W27:AB27"/>
    <mergeCell ref="AC27:AH27"/>
    <mergeCell ref="AI25:AK25"/>
    <mergeCell ref="B26:D26"/>
    <mergeCell ref="E26:J26"/>
    <mergeCell ref="K26:P26"/>
    <mergeCell ref="Q26:V26"/>
    <mergeCell ref="W26:AB26"/>
    <mergeCell ref="AC26:AH26"/>
    <mergeCell ref="AI26:AK26"/>
    <mergeCell ref="B25:D25"/>
    <mergeCell ref="E25:J25"/>
    <mergeCell ref="K25:P25"/>
    <mergeCell ref="Q25:V25"/>
    <mergeCell ref="W25:AB25"/>
    <mergeCell ref="AC25:AH25"/>
    <mergeCell ref="AI23:AK23"/>
    <mergeCell ref="B24:D24"/>
    <mergeCell ref="E24:J24"/>
    <mergeCell ref="K24:P24"/>
    <mergeCell ref="Q24:V24"/>
    <mergeCell ref="W24:AB24"/>
    <mergeCell ref="AC24:AH24"/>
    <mergeCell ref="AI24:AK24"/>
    <mergeCell ref="B23:D23"/>
    <mergeCell ref="E23:J23"/>
    <mergeCell ref="K23:P23"/>
    <mergeCell ref="Q23:V23"/>
    <mergeCell ref="W23:AB23"/>
    <mergeCell ref="AC23:AH23"/>
    <mergeCell ref="AI21:AK21"/>
    <mergeCell ref="B22:D22"/>
    <mergeCell ref="E22:J22"/>
    <mergeCell ref="K22:P22"/>
    <mergeCell ref="Q22:V22"/>
    <mergeCell ref="W22:AB22"/>
    <mergeCell ref="AC22:AH22"/>
    <mergeCell ref="AI22:AK22"/>
    <mergeCell ref="B21:D21"/>
    <mergeCell ref="E21:J21"/>
    <mergeCell ref="K21:P21"/>
    <mergeCell ref="Q21:V21"/>
    <mergeCell ref="W21:AB21"/>
    <mergeCell ref="AC21:AH21"/>
    <mergeCell ref="B20:D20"/>
    <mergeCell ref="E20:J20"/>
    <mergeCell ref="K20:P20"/>
    <mergeCell ref="Q20:V20"/>
    <mergeCell ref="W20:AB20"/>
    <mergeCell ref="AI20:AK20"/>
    <mergeCell ref="B19:D19"/>
    <mergeCell ref="E19:J19"/>
    <mergeCell ref="K19:P19"/>
    <mergeCell ref="Q19:V19"/>
    <mergeCell ref="W19:AB19"/>
    <mergeCell ref="AI19:AK19"/>
    <mergeCell ref="AN17:AO17"/>
    <mergeCell ref="B18:D18"/>
    <mergeCell ref="E18:J18"/>
    <mergeCell ref="K18:P18"/>
    <mergeCell ref="Q18:V18"/>
    <mergeCell ref="W18:AB18"/>
    <mergeCell ref="AC18:AH18"/>
    <mergeCell ref="AI18:AK18"/>
    <mergeCell ref="J16:M16"/>
    <mergeCell ref="V16:Y16"/>
    <mergeCell ref="Z16:AK16"/>
    <mergeCell ref="J17:M17"/>
    <mergeCell ref="V17:Y17"/>
    <mergeCell ref="Z17:AK17"/>
    <mergeCell ref="J13:M13"/>
    <mergeCell ref="V13:Y13"/>
    <mergeCell ref="Z13:AK13"/>
    <mergeCell ref="J14:M14"/>
    <mergeCell ref="V14:Y14"/>
    <mergeCell ref="J15:M15"/>
    <mergeCell ref="V15:Y15"/>
    <mergeCell ref="Z15:AK15"/>
    <mergeCell ref="J10:M10"/>
    <mergeCell ref="V10:Y10"/>
    <mergeCell ref="J11:M11"/>
    <mergeCell ref="V11:Y11"/>
    <mergeCell ref="Z11:AK11"/>
    <mergeCell ref="J12:M12"/>
    <mergeCell ref="V12:Y12"/>
    <mergeCell ref="G7:M7"/>
    <mergeCell ref="R7:W7"/>
    <mergeCell ref="AB7:AK7"/>
    <mergeCell ref="B8:M8"/>
    <mergeCell ref="N8:Y8"/>
    <mergeCell ref="Z8:AK8"/>
    <mergeCell ref="H3:X3"/>
    <mergeCell ref="AD4:AI4"/>
    <mergeCell ref="E6:L6"/>
    <mergeCell ref="Q6:W6"/>
    <mergeCell ref="Z6:AD6"/>
    <mergeCell ref="AG6:AK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9"/>
  <drawing r:id="rId3"/>
  <legacyDrawing r:id="rId2"/>
  <oleObjects>
    <oleObject progId="" shapeId="1608762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Ediana Souza da Silva</dc:creator>
  <cp:keywords/>
  <dc:description/>
  <cp:lastModifiedBy>Ediana Souza da Silva</cp:lastModifiedBy>
  <dcterms:created xsi:type="dcterms:W3CDTF">2020-04-07T13:35:53Z</dcterms:created>
  <dcterms:modified xsi:type="dcterms:W3CDTF">2020-04-07T13:35:53Z</dcterms:modified>
  <cp:category/>
  <cp:version/>
  <cp:contentType/>
  <cp:contentStatus/>
</cp:coreProperties>
</file>