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7920" windowHeight="4140" tabRatio="599" firstSheet="30" activeTab="3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  <sheet name="Plan17" sheetId="17" r:id="rId17"/>
    <sheet name="Plan18" sheetId="18" r:id="rId18"/>
    <sheet name="Plan19" sheetId="19" r:id="rId19"/>
    <sheet name="Plan20" sheetId="20" r:id="rId20"/>
    <sheet name="Plan21" sheetId="21" r:id="rId21"/>
    <sheet name="Plan22" sheetId="22" r:id="rId22"/>
    <sheet name="Plan23" sheetId="23" r:id="rId23"/>
    <sheet name="Plan24" sheetId="24" r:id="rId24"/>
    <sheet name="Plan25" sheetId="25" r:id="rId25"/>
    <sheet name="Plan26" sheetId="26" r:id="rId26"/>
    <sheet name="Plan27" sheetId="27" r:id="rId27"/>
    <sheet name="Plan28" sheetId="28" r:id="rId28"/>
    <sheet name="Plan29" sheetId="29" r:id="rId29"/>
    <sheet name="Plan30" sheetId="30" r:id="rId30"/>
    <sheet name="Plan 1" sheetId="31" r:id="rId31"/>
  </sheets>
  <externalReferences>
    <externalReference r:id="rId34"/>
  </externalReferences>
  <definedNames>
    <definedName name="_xlnm.Print_Area" localSheetId="30">'Plan 1'!$A$1:$M$504</definedName>
  </definedNames>
  <calcPr fullCalcOnLoad="1"/>
</workbook>
</file>

<file path=xl/sharedStrings.xml><?xml version="1.0" encoding="utf-8"?>
<sst xmlns="http://schemas.openxmlformats.org/spreadsheetml/2006/main" count="4857" uniqueCount="1931">
  <si>
    <t>Báscula em alumínio natural, 0,80x0,60 m</t>
  </si>
  <si>
    <t>Báscula em alumínio natural, 2,0x0,60 m, inclusive grade proteção tela galv. e pintura</t>
  </si>
  <si>
    <t>Porta de aço de enrrolar, 2,0x1,50 m</t>
  </si>
  <si>
    <t xml:space="preserve">Quadro mural de aviso em azulejos, inclusive requadro de granito </t>
  </si>
  <si>
    <t xml:space="preserve">           TOTAL/ITEM</t>
  </si>
  <si>
    <t>AMBIENTES Nº14 - BANHEIRO DOS ALUNOS MASCULINO</t>
  </si>
  <si>
    <t>AMBIENTES Nº15 - BANHEIRO DOS ALUNOS FEMININO</t>
  </si>
  <si>
    <t>Mictório de aço inox (2,5x0,45)m, inclusive válvula e engates cromados</t>
  </si>
  <si>
    <t>Tanque em aço inóx, inclusive válvula, sifão e torneira cromada</t>
  </si>
  <si>
    <t>Tubo de pvc branco para esgoto diâmetro 75mm, inclusive conexões</t>
  </si>
  <si>
    <t>ESQUADRIAS</t>
  </si>
  <si>
    <t>Reservatório de água em fibra de vidro cap. 5000 l, inclusive adaptadores com flanges</t>
  </si>
  <si>
    <t>Tubo de pvc soldável marrom diâmetro 75mm (2 1/2"), inclusive conexões</t>
  </si>
  <si>
    <t>Registro de gaveta bruto diâmetro 75mm (2 1/2")</t>
  </si>
  <si>
    <t>Registro de gaveta bruto diâmetro 50mm (1 1/2")</t>
  </si>
  <si>
    <t>Registro de gaveta bruto diâmetro 32mm (1" )</t>
  </si>
  <si>
    <t>Tubo de pvc branco para esgoto diâmetro 150mm, inclusive conexões</t>
  </si>
  <si>
    <t>Caixa de insp. em alvenaria de blocos de concreto, 60x60x60, com tampa</t>
  </si>
  <si>
    <t>UN.</t>
  </si>
  <si>
    <t>OBRA/SERVIÇO: CONSTRUÇÃO DE CENTRO DE EDUCAÇÃO INFANTIL</t>
  </si>
  <si>
    <t xml:space="preserve">de ferro fundido, revest. interno em chapisco e reboco, com arg.  de cimento e areia </t>
  </si>
  <si>
    <t>Caixa de gordura em alvenaria de blocos de concreto, 60x60x60, com tampa</t>
  </si>
  <si>
    <t>Fossa séptica em anéis pré-moldados concreto, diâm. 2m, h=1,70 m incl. tampa com visita</t>
  </si>
  <si>
    <t>Filtro anaeróbio anéis pré-moldados concreto, diâm. 2m, h=1,8 m, completo, incl. tampa</t>
  </si>
  <si>
    <t>SISTEMA ELÉTRICO</t>
  </si>
  <si>
    <t>Padrão de entrada trifásico em poste de concreto pré-moldado, inclusive eletrodutos,</t>
  </si>
  <si>
    <t>cabos e aterramento</t>
  </si>
  <si>
    <t>Cobertura em telhas cerâmicas tipo capa e canal, inclusive cumeeiras</t>
  </si>
  <si>
    <t>AMBIENTES Nº22 - ÁREA DE SERVIÇO</t>
  </si>
  <si>
    <t>Piso em cimentado camurçado executado com argamassa de cimento e areia,</t>
  </si>
  <si>
    <t>no traço 1:3, espessura de 3 cm , inclusive juntas plástica</t>
  </si>
  <si>
    <t>Passeio cimentado camurçado, arg. cimento e areia 1:3, lastro concreto 8 cm, preparo caixa</t>
  </si>
  <si>
    <t>Prateleiras em granito cinza, espessura 3 cm, inclusive alvenarias de apoio</t>
  </si>
  <si>
    <t>1.1</t>
  </si>
  <si>
    <t>2.1</t>
  </si>
  <si>
    <t>2</t>
  </si>
  <si>
    <t>2.1.1</t>
  </si>
  <si>
    <t>2.1.2</t>
  </si>
  <si>
    <t>2.1.3</t>
  </si>
  <si>
    <t>2.1.4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</si>
  <si>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</si>
  <si>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</si>
  <si>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</si>
  <si>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</si>
  <si>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</si>
  <si>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</si>
  <si>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</si>
  <si>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</si>
  <si>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2.3</t>
  </si>
  <si>
    <t>2.3.1</t>
  </si>
  <si>
    <t>2.3.2</t>
  </si>
  <si>
    <t>2.3.3</t>
  </si>
  <si>
    <t>2.3.4</t>
  </si>
  <si>
    <t>2.3.5</t>
  </si>
  <si>
    <t>2.3.6</t>
  </si>
  <si>
    <t>2.4</t>
  </si>
  <si>
    <t>2.4.1</t>
  </si>
  <si>
    <t>2.5</t>
  </si>
  <si>
    <t>2.5.1</t>
  </si>
  <si>
    <t>2.6</t>
  </si>
  <si>
    <t>2.6.1</t>
  </si>
  <si>
    <t>2.7</t>
  </si>
  <si>
    <t>2.7.1</t>
  </si>
  <si>
    <t>3.1</t>
  </si>
  <si>
    <t>3.2</t>
  </si>
  <si>
    <t>3.3</t>
  </si>
  <si>
    <t>3.2.1</t>
  </si>
  <si>
    <t>3.2.2</t>
  </si>
  <si>
    <t>3.2.3</t>
  </si>
  <si>
    <t>3.2.4</t>
  </si>
  <si>
    <t>3.3.1</t>
  </si>
  <si>
    <t>3.6</t>
  </si>
  <si>
    <t>3.6.1</t>
  </si>
  <si>
    <t>3.4</t>
  </si>
  <si>
    <t>3.4.1</t>
  </si>
  <si>
    <t>3.4.2</t>
  </si>
  <si>
    <t>3.4.3</t>
  </si>
  <si>
    <t>3.5</t>
  </si>
  <si>
    <t>3.5.1</t>
  </si>
  <si>
    <t>3.7</t>
  </si>
  <si>
    <t>3.7.1</t>
  </si>
  <si>
    <t>4</t>
  </si>
  <si>
    <t>4.1</t>
  </si>
  <si>
    <t>4.1.1</t>
  </si>
  <si>
    <t>4.1.2</t>
  </si>
  <si>
    <t>4.1.3</t>
  </si>
  <si>
    <t>4.2</t>
  </si>
  <si>
    <t>4.2.1</t>
  </si>
  <si>
    <t>4.2.2</t>
  </si>
  <si>
    <t>4.2.3</t>
  </si>
  <si>
    <t>4.2.4</t>
  </si>
  <si>
    <t>4.3</t>
  </si>
  <si>
    <t>4.3.1</t>
  </si>
  <si>
    <t>4.4</t>
  </si>
  <si>
    <t>4.4.1</t>
  </si>
  <si>
    <t>4.5</t>
  </si>
  <si>
    <t>4.5.1</t>
  </si>
  <si>
    <t>4.5.2</t>
  </si>
  <si>
    <t>4.5.3</t>
  </si>
  <si>
    <t>4.5.4</t>
  </si>
  <si>
    <t>4.5.5</t>
  </si>
  <si>
    <t>4.6</t>
  </si>
  <si>
    <t>4.6.1</t>
  </si>
  <si>
    <t>4.6.2</t>
  </si>
  <si>
    <t>4.6.3</t>
  </si>
  <si>
    <t>4.7</t>
  </si>
  <si>
    <t>4.7.1</t>
  </si>
  <si>
    <t>4.7.2</t>
  </si>
  <si>
    <t>4.8</t>
  </si>
  <si>
    <t>4.8.1</t>
  </si>
  <si>
    <t>4.9</t>
  </si>
  <si>
    <t>4.9.1</t>
  </si>
  <si>
    <t>4.9.2</t>
  </si>
  <si>
    <t>4.9.3</t>
  </si>
  <si>
    <t>4.10</t>
  </si>
  <si>
    <t>4.10.1</t>
  </si>
  <si>
    <t>4.10.2</t>
  </si>
  <si>
    <t>5</t>
  </si>
  <si>
    <t>5.1</t>
  </si>
  <si>
    <t>5.1.1</t>
  </si>
  <si>
    <t>5.1.2</t>
  </si>
  <si>
    <t>5.1.3</t>
  </si>
  <si>
    <t>5.2</t>
  </si>
  <si>
    <t>5.2.1</t>
  </si>
  <si>
    <t>5.2.2</t>
  </si>
  <si>
    <t>5.2.3</t>
  </si>
  <si>
    <t>5.2.4</t>
  </si>
  <si>
    <t>5.3</t>
  </si>
  <si>
    <t>5.3.1</t>
  </si>
  <si>
    <t>5.4</t>
  </si>
  <si>
    <t>5.4.1</t>
  </si>
  <si>
    <t>5.4.2</t>
  </si>
  <si>
    <t>5.4.3</t>
  </si>
  <si>
    <t>5.4.4</t>
  </si>
  <si>
    <t>5.4.5</t>
  </si>
  <si>
    <t>5.5</t>
  </si>
  <si>
    <t>5.5.1</t>
  </si>
  <si>
    <t>5.5.2</t>
  </si>
  <si>
    <t>5.5.3</t>
  </si>
  <si>
    <t>5.6</t>
  </si>
  <si>
    <t>5.6.1</t>
  </si>
  <si>
    <t>5.6.2</t>
  </si>
  <si>
    <t>5.6.3</t>
  </si>
  <si>
    <t>5.7</t>
  </si>
  <si>
    <t>5.7.1</t>
  </si>
  <si>
    <t>5.8</t>
  </si>
  <si>
    <t>5.8.1</t>
  </si>
  <si>
    <t>5.8.2</t>
  </si>
  <si>
    <t>5.8.3</t>
  </si>
  <si>
    <t>6</t>
  </si>
  <si>
    <t>6.1</t>
  </si>
  <si>
    <t>6.1.1</t>
  </si>
  <si>
    <t>6.1.2</t>
  </si>
  <si>
    <t>6.1.3</t>
  </si>
  <si>
    <t>6.2</t>
  </si>
  <si>
    <t>6.2.1</t>
  </si>
  <si>
    <t>6.2.2</t>
  </si>
  <si>
    <t>6.2.3</t>
  </si>
  <si>
    <t>6.2.4</t>
  </si>
  <si>
    <t>6.3</t>
  </si>
  <si>
    <t>6.3.1</t>
  </si>
  <si>
    <t>6.4</t>
  </si>
  <si>
    <t>6.4.1</t>
  </si>
  <si>
    <t>6.4.2</t>
  </si>
  <si>
    <t>6.4.3</t>
  </si>
  <si>
    <t>6.4.4</t>
  </si>
  <si>
    <t>6.4.5</t>
  </si>
  <si>
    <t>6.5</t>
  </si>
  <si>
    <t>6.5.1</t>
  </si>
  <si>
    <t>6.5.2</t>
  </si>
  <si>
    <t>6.5.3</t>
  </si>
  <si>
    <t>6.6</t>
  </si>
  <si>
    <t>6.6.1</t>
  </si>
  <si>
    <t>6.6.2</t>
  </si>
  <si>
    <t>6.7</t>
  </si>
  <si>
    <t>6.7.1</t>
  </si>
  <si>
    <t>6.8</t>
  </si>
  <si>
    <t>6.8.1</t>
  </si>
  <si>
    <t>6.8.2</t>
  </si>
  <si>
    <t>6.8.3</t>
  </si>
  <si>
    <t>7</t>
  </si>
  <si>
    <t>7.1</t>
  </si>
  <si>
    <t>7.1.1</t>
  </si>
  <si>
    <t>7.1.2</t>
  </si>
  <si>
    <t>7.1.3</t>
  </si>
  <si>
    <t>7.2</t>
  </si>
  <si>
    <t>7.2.1</t>
  </si>
  <si>
    <t>7.2.2</t>
  </si>
  <si>
    <t>7.2.3</t>
  </si>
  <si>
    <t>7.2.4</t>
  </si>
  <si>
    <t>7.3</t>
  </si>
  <si>
    <t>7.3.1</t>
  </si>
  <si>
    <t>7.4</t>
  </si>
  <si>
    <t>7.4.1</t>
  </si>
  <si>
    <t>7.4.2</t>
  </si>
  <si>
    <t>7.4.3</t>
  </si>
  <si>
    <t>7.4.4</t>
  </si>
  <si>
    <t>7.4.5</t>
  </si>
  <si>
    <t>7.5</t>
  </si>
  <si>
    <t>7.5.1</t>
  </si>
  <si>
    <t>7.5.2</t>
  </si>
  <si>
    <t>7.5.3</t>
  </si>
  <si>
    <t>7.6</t>
  </si>
  <si>
    <t>7.6.1</t>
  </si>
  <si>
    <t>7.6.2</t>
  </si>
  <si>
    <t>7.7</t>
  </si>
  <si>
    <t>7.7.1</t>
  </si>
  <si>
    <t>7.8</t>
  </si>
  <si>
    <t>7.8.1</t>
  </si>
  <si>
    <t>7.8.2</t>
  </si>
  <si>
    <t>7.8.3</t>
  </si>
  <si>
    <t>8</t>
  </si>
  <si>
    <t>8.1</t>
  </si>
  <si>
    <t>8.1.1</t>
  </si>
  <si>
    <t>8.1.2</t>
  </si>
  <si>
    <t>8.1.3</t>
  </si>
  <si>
    <t>8.2</t>
  </si>
  <si>
    <t>8.2.1</t>
  </si>
  <si>
    <t>8.2.2</t>
  </si>
  <si>
    <t>8.2.3</t>
  </si>
  <si>
    <t>8.2.4</t>
  </si>
  <si>
    <t>8.3</t>
  </si>
  <si>
    <t>8.3.1</t>
  </si>
  <si>
    <t>8.4</t>
  </si>
  <si>
    <t>8.4.1</t>
  </si>
  <si>
    <t>8.5</t>
  </si>
  <si>
    <t>8.5.1</t>
  </si>
  <si>
    <t>8.5.2</t>
  </si>
  <si>
    <t>8.5.3</t>
  </si>
  <si>
    <t>8.5.4</t>
  </si>
  <si>
    <t>8.5.5</t>
  </si>
  <si>
    <t>8.6</t>
  </si>
  <si>
    <t>8.6.1</t>
  </si>
  <si>
    <t>8.6.2</t>
  </si>
  <si>
    <t>8.6.3</t>
  </si>
  <si>
    <t>8.7</t>
  </si>
  <si>
    <t>8.7.1</t>
  </si>
  <si>
    <t>8.7.2</t>
  </si>
  <si>
    <t>8.8</t>
  </si>
  <si>
    <t>8.8.1</t>
  </si>
  <si>
    <t>8.9</t>
  </si>
  <si>
    <t>8.9.1</t>
  </si>
  <si>
    <t>8.9.2</t>
  </si>
  <si>
    <t>8.9.3</t>
  </si>
  <si>
    <t>8.10</t>
  </si>
  <si>
    <t>8.10.1</t>
  </si>
  <si>
    <t>8.10.2</t>
  </si>
  <si>
    <t>9</t>
  </si>
  <si>
    <t>9.1</t>
  </si>
  <si>
    <t>9.1.1</t>
  </si>
  <si>
    <t>9.1.2</t>
  </si>
  <si>
    <t>9.1.3</t>
  </si>
  <si>
    <t>9.1.4</t>
  </si>
  <si>
    <t>9.2</t>
  </si>
  <si>
    <t>9.2.1</t>
  </si>
  <si>
    <t>9.2.2</t>
  </si>
  <si>
    <t>9.2.3</t>
  </si>
  <si>
    <t>9.2.4</t>
  </si>
  <si>
    <t>9.3</t>
  </si>
  <si>
    <t>9.3.1</t>
  </si>
  <si>
    <t>9.4</t>
  </si>
  <si>
    <t>9.4.1</t>
  </si>
  <si>
    <t>9.5</t>
  </si>
  <si>
    <t>9.5.1</t>
  </si>
  <si>
    <t>9.5.2</t>
  </si>
  <si>
    <t>9.5.3</t>
  </si>
  <si>
    <t>9.5.4</t>
  </si>
  <si>
    <t>9.5.5</t>
  </si>
  <si>
    <t>9.6</t>
  </si>
  <si>
    <t>9.6.1</t>
  </si>
  <si>
    <t>9.6.2</t>
  </si>
  <si>
    <t>9.6.3</t>
  </si>
  <si>
    <t>9.7</t>
  </si>
  <si>
    <t>9.7.1</t>
  </si>
  <si>
    <t>9.7.2</t>
  </si>
  <si>
    <t>9.7.3</t>
  </si>
  <si>
    <t>9.8</t>
  </si>
  <si>
    <t>9.8.1</t>
  </si>
  <si>
    <t>9.9</t>
  </si>
  <si>
    <t>9.9.1</t>
  </si>
  <si>
    <t>9.9.2</t>
  </si>
  <si>
    <t>9.9.3</t>
  </si>
  <si>
    <t>9.10</t>
  </si>
  <si>
    <t>9.10.1</t>
  </si>
  <si>
    <t>9.10.2</t>
  </si>
  <si>
    <t>10</t>
  </si>
  <si>
    <t>10.1</t>
  </si>
  <si>
    <t>10.1.1</t>
  </si>
  <si>
    <t>10.1.2</t>
  </si>
  <si>
    <t>10.1.3</t>
  </si>
  <si>
    <t>10.1.4</t>
  </si>
  <si>
    <t>10.2</t>
  </si>
  <si>
    <t>10.2.1</t>
  </si>
  <si>
    <t>10.2.2</t>
  </si>
  <si>
    <t>10.2.3</t>
  </si>
  <si>
    <t>10.2.4</t>
  </si>
  <si>
    <t>10.3</t>
  </si>
  <si>
    <t>10.3.1</t>
  </si>
  <si>
    <t>10.4</t>
  </si>
  <si>
    <t>10.4.1</t>
  </si>
  <si>
    <t>10.5</t>
  </si>
  <si>
    <t>10.5.1</t>
  </si>
  <si>
    <t>10.5.2</t>
  </si>
  <si>
    <t>10.5.3</t>
  </si>
  <si>
    <t>10.5.4</t>
  </si>
  <si>
    <t>10.5.5</t>
  </si>
  <si>
    <t>10.6</t>
  </si>
  <si>
    <t>10.6.1</t>
  </si>
  <si>
    <t>10.6.2</t>
  </si>
  <si>
    <t>10.6.3</t>
  </si>
  <si>
    <t>10.7</t>
  </si>
  <si>
    <t>10.7.1</t>
  </si>
  <si>
    <t>10.7.2</t>
  </si>
  <si>
    <t>10.7.3</t>
  </si>
  <si>
    <t>10.8</t>
  </si>
  <si>
    <t>10.8.1</t>
  </si>
  <si>
    <t>10.9</t>
  </si>
  <si>
    <t>10.9.1</t>
  </si>
  <si>
    <t>10.9.2</t>
  </si>
  <si>
    <t>10.9.3</t>
  </si>
  <si>
    <t>10.10</t>
  </si>
  <si>
    <t>10.10.1</t>
  </si>
  <si>
    <t>10.10.2</t>
  </si>
  <si>
    <t>11</t>
  </si>
  <si>
    <t>11.1</t>
  </si>
  <si>
    <t>11.1.1</t>
  </si>
  <si>
    <t>11.1.2</t>
  </si>
  <si>
    <t>11.1.3</t>
  </si>
  <si>
    <t>11.1.4</t>
  </si>
  <si>
    <t>11.2</t>
  </si>
  <si>
    <t>11.2.1</t>
  </si>
  <si>
    <t>11.2.2</t>
  </si>
  <si>
    <t>11.2.3</t>
  </si>
  <si>
    <t>11.2.4</t>
  </si>
  <si>
    <t>11.3</t>
  </si>
  <si>
    <t>11.3.1</t>
  </si>
  <si>
    <t>11.4</t>
  </si>
  <si>
    <t>11.4.1</t>
  </si>
  <si>
    <t>11.5</t>
  </si>
  <si>
    <t>11.5.1</t>
  </si>
  <si>
    <t>11.5.2</t>
  </si>
  <si>
    <t>11.5.3</t>
  </si>
  <si>
    <t>11.5.4</t>
  </si>
  <si>
    <t>11.5.5</t>
  </si>
  <si>
    <t>11.6</t>
  </si>
  <si>
    <t>11.6.1</t>
  </si>
  <si>
    <t>11.6.2</t>
  </si>
  <si>
    <t>11.6.3</t>
  </si>
  <si>
    <t>11.7</t>
  </si>
  <si>
    <t>11.7.1</t>
  </si>
  <si>
    <t>11.7.2</t>
  </si>
  <si>
    <t>11.7.3</t>
  </si>
  <si>
    <t>11.8</t>
  </si>
  <si>
    <t>11.8.1</t>
  </si>
  <si>
    <t>11.9</t>
  </si>
  <si>
    <t>11.9.1</t>
  </si>
  <si>
    <t>11.9.2</t>
  </si>
  <si>
    <t>11.9.3</t>
  </si>
  <si>
    <t>11.10</t>
  </si>
  <si>
    <t>11.10.1</t>
  </si>
  <si>
    <t>11.10.2</t>
  </si>
  <si>
    <t>12</t>
  </si>
  <si>
    <t>12.1</t>
  </si>
  <si>
    <t>12.1.1</t>
  </si>
  <si>
    <t>12.1.2</t>
  </si>
  <si>
    <t>12.1.3</t>
  </si>
  <si>
    <t>12.1.4</t>
  </si>
  <si>
    <t>12.2</t>
  </si>
  <si>
    <t>12.2.1</t>
  </si>
  <si>
    <t>12.2.2</t>
  </si>
  <si>
    <t>12.2.3</t>
  </si>
  <si>
    <t>12.2.4</t>
  </si>
  <si>
    <t>12.3</t>
  </si>
  <si>
    <t>12.3.1</t>
  </si>
  <si>
    <t>12.4</t>
  </si>
  <si>
    <t>12.4.1</t>
  </si>
  <si>
    <t>12.5</t>
  </si>
  <si>
    <t>12.5.1</t>
  </si>
  <si>
    <t>12.5.2</t>
  </si>
  <si>
    <t>12.5.3</t>
  </si>
  <si>
    <t>12.5.4</t>
  </si>
  <si>
    <t>12.5.5</t>
  </si>
  <si>
    <t>12.6</t>
  </si>
  <si>
    <t>12.6.1</t>
  </si>
  <si>
    <t>12.6.2</t>
  </si>
  <si>
    <t>12.6.3</t>
  </si>
  <si>
    <t>12.7</t>
  </si>
  <si>
    <t>12.7.1</t>
  </si>
  <si>
    <t>12.7.2</t>
  </si>
  <si>
    <t>12.7.3</t>
  </si>
  <si>
    <t>12.8</t>
  </si>
  <si>
    <t>12.8.1</t>
  </si>
  <si>
    <t>12.9</t>
  </si>
  <si>
    <t>12.9.1</t>
  </si>
  <si>
    <t>12.9.2</t>
  </si>
  <si>
    <t>12.9.3</t>
  </si>
  <si>
    <t>12.10</t>
  </si>
  <si>
    <t>12.10.1</t>
  </si>
  <si>
    <t>12.10.2</t>
  </si>
  <si>
    <t>13</t>
  </si>
  <si>
    <t>13.1</t>
  </si>
  <si>
    <t>13.1.1</t>
  </si>
  <si>
    <t>13.1.2</t>
  </si>
  <si>
    <t>13.1.3</t>
  </si>
  <si>
    <t>13.1.4</t>
  </si>
  <si>
    <t>13.2</t>
  </si>
  <si>
    <t>13.2.1</t>
  </si>
  <si>
    <t>13.2.2</t>
  </si>
  <si>
    <t>13.2.3</t>
  </si>
  <si>
    <t>13.2.4</t>
  </si>
  <si>
    <t>13.3</t>
  </si>
  <si>
    <t>13.3.1</t>
  </si>
  <si>
    <t>13.4</t>
  </si>
  <si>
    <t>13.4.1</t>
  </si>
  <si>
    <t>13.5</t>
  </si>
  <si>
    <t>13.5.1</t>
  </si>
  <si>
    <t>13.5.2</t>
  </si>
  <si>
    <t>13.5.3</t>
  </si>
  <si>
    <t>13.5.4</t>
  </si>
  <si>
    <t>13.5.5</t>
  </si>
  <si>
    <t>13.6</t>
  </si>
  <si>
    <t>13.6.1</t>
  </si>
  <si>
    <t>13.6.2</t>
  </si>
  <si>
    <t>13.6.3</t>
  </si>
  <si>
    <t>13.7</t>
  </si>
  <si>
    <t>13.7.1</t>
  </si>
  <si>
    <t>13.7.2</t>
  </si>
  <si>
    <t>13.7.3</t>
  </si>
  <si>
    <t>13.8</t>
  </si>
  <si>
    <t>13.8.1</t>
  </si>
  <si>
    <t>13.9</t>
  </si>
  <si>
    <t>13.9.1</t>
  </si>
  <si>
    <t>13.9.2</t>
  </si>
  <si>
    <t>13.9.3</t>
  </si>
  <si>
    <t>13.10</t>
  </si>
  <si>
    <t>13.10.1</t>
  </si>
  <si>
    <t>13.10.2</t>
  </si>
  <si>
    <t>14</t>
  </si>
  <si>
    <t>14.1</t>
  </si>
  <si>
    <t>14.1.1</t>
  </si>
  <si>
    <t>14.1.2</t>
  </si>
  <si>
    <t>14.1.3</t>
  </si>
  <si>
    <t>14.2</t>
  </si>
  <si>
    <t>14.2.1</t>
  </si>
  <si>
    <t>14.2.2</t>
  </si>
  <si>
    <t>14.2.3</t>
  </si>
  <si>
    <t>14.2.4</t>
  </si>
  <si>
    <t>14.2.5</t>
  </si>
  <si>
    <t>14.2.6</t>
  </si>
  <si>
    <t>14.2.7</t>
  </si>
  <si>
    <t>14.2.8</t>
  </si>
  <si>
    <t>14.2.9</t>
  </si>
  <si>
    <t>14.2.10</t>
  </si>
  <si>
    <t>14.2.11</t>
  </si>
  <si>
    <t>14.2.12</t>
  </si>
  <si>
    <t>14.2.13</t>
  </si>
  <si>
    <t>14.3</t>
  </si>
  <si>
    <t>14.3.1</t>
  </si>
  <si>
    <t>14.3.2</t>
  </si>
  <si>
    <t>14.4</t>
  </si>
  <si>
    <t>14.4.1</t>
  </si>
  <si>
    <t>14.4.2</t>
  </si>
  <si>
    <t>14.4.3</t>
  </si>
  <si>
    <t>Ligação provisória de energia elétrica, trifásica, cabo de ligação isolado até os barracões e disjuntor tripolar</t>
  </si>
  <si>
    <t>Ligação provisória de água, com padrão de entrada d'água diâm. 3/4", conf. espec. da conces. local, incl. tubos e conexões para alimentação, distribuição, extravasor e limpeza, cons. o padrão a 25m</t>
  </si>
  <si>
    <t xml:space="preserve">   TOTAL</t>
  </si>
  <si>
    <t>14.4.4</t>
  </si>
  <si>
    <t>14.5</t>
  </si>
  <si>
    <t>14.5.1</t>
  </si>
  <si>
    <t>14.5.2</t>
  </si>
  <si>
    <t>14.5.3</t>
  </si>
  <si>
    <t>14.5.4</t>
  </si>
  <si>
    <t>14.6</t>
  </si>
  <si>
    <t>14.6.1</t>
  </si>
  <si>
    <t>14.6.2</t>
  </si>
  <si>
    <t>14.7</t>
  </si>
  <si>
    <t>14.7.1</t>
  </si>
  <si>
    <t>14.8</t>
  </si>
  <si>
    <t>14.8.1</t>
  </si>
  <si>
    <t>14.8.2</t>
  </si>
  <si>
    <t>14.8.3</t>
  </si>
  <si>
    <t>15</t>
  </si>
  <si>
    <t>15.1</t>
  </si>
  <si>
    <t>15.1.1</t>
  </si>
  <si>
    <t>15.1.2</t>
  </si>
  <si>
    <t>15.1.3</t>
  </si>
  <si>
    <t>15.1.4</t>
  </si>
  <si>
    <t>15.2</t>
  </si>
  <si>
    <t>15.2.1</t>
  </si>
  <si>
    <t>15.2.2</t>
  </si>
  <si>
    <t>15.2.3</t>
  </si>
  <si>
    <t>15.2.4</t>
  </si>
  <si>
    <t>Lavatório de louça branca com coluna, inclusive sifão, válvula, engate e torneira cromados</t>
  </si>
  <si>
    <t>15.2.5</t>
  </si>
  <si>
    <t>15.2.6</t>
  </si>
  <si>
    <t>15.2.7</t>
  </si>
  <si>
    <t>15.2.8</t>
  </si>
  <si>
    <t>15.2.9</t>
  </si>
  <si>
    <t>15.2.10</t>
  </si>
  <si>
    <t>15.2.11</t>
  </si>
  <si>
    <t>15.2.12</t>
  </si>
  <si>
    <t>15.2.13</t>
  </si>
  <si>
    <t>15.2.14</t>
  </si>
  <si>
    <t>15.2.15</t>
  </si>
  <si>
    <t>15.3</t>
  </si>
  <si>
    <t>15.3.1</t>
  </si>
  <si>
    <t>15.3.2</t>
  </si>
  <si>
    <t>15.4</t>
  </si>
  <si>
    <t>15.4.1</t>
  </si>
  <si>
    <t>15.5</t>
  </si>
  <si>
    <t>15.5.1</t>
  </si>
  <si>
    <t>15.5.2</t>
  </si>
  <si>
    <t>15.5.3</t>
  </si>
  <si>
    <t>15.5.4</t>
  </si>
  <si>
    <t>15.6</t>
  </si>
  <si>
    <t>15.6.1</t>
  </si>
  <si>
    <t>15.6.2</t>
  </si>
  <si>
    <t>15.6.3</t>
  </si>
  <si>
    <t>15.6.4</t>
  </si>
  <si>
    <t>15.7</t>
  </si>
  <si>
    <t>15.7.1</t>
  </si>
  <si>
    <t>15.7.2</t>
  </si>
  <si>
    <t>15.7.3</t>
  </si>
  <si>
    <t>15.8</t>
  </si>
  <si>
    <t>15.8.1</t>
  </si>
  <si>
    <t>15.9</t>
  </si>
  <si>
    <t>15.9.1</t>
  </si>
  <si>
    <t>15.9.2</t>
  </si>
  <si>
    <t>15.9.3</t>
  </si>
  <si>
    <t>15.10</t>
  </si>
  <si>
    <t>15.10.1</t>
  </si>
  <si>
    <t>16</t>
  </si>
  <si>
    <t>16.1</t>
  </si>
  <si>
    <t>16.1.1</t>
  </si>
  <si>
    <t>16.1.2</t>
  </si>
  <si>
    <t>16.1.3</t>
  </si>
  <si>
    <t>16.1.4</t>
  </si>
  <si>
    <t>16.2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</si>
  <si>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</si>
  <si>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</si>
  <si>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</si>
  <si>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</si>
  <si>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</si>
  <si>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</si>
  <si>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</si>
  <si>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</si>
  <si>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</si>
  <si>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16.2.10</t>
  </si>
  <si>
    <t>16.2.11</t>
  </si>
  <si>
    <t>16.2.12</t>
  </si>
  <si>
    <t>16.2.13</t>
  </si>
  <si>
    <t>16.2.14</t>
  </si>
  <si>
    <t>16.3</t>
  </si>
  <si>
    <t>16.3.1</t>
  </si>
  <si>
    <t>16.3.2</t>
  </si>
  <si>
    <t xml:space="preserve">Placa de obra padrão PMPK, nas dimensões de 1.40 x 3,25 m </t>
  </si>
  <si>
    <t>16.4</t>
  </si>
  <si>
    <t>16.4.1</t>
  </si>
  <si>
    <t>16.5</t>
  </si>
  <si>
    <t>16.5.1</t>
  </si>
  <si>
    <t>16.5.2</t>
  </si>
  <si>
    <t>16.5.3</t>
  </si>
  <si>
    <t>16.5.4</t>
  </si>
  <si>
    <t>16.6</t>
  </si>
  <si>
    <t>16.6.1</t>
  </si>
  <si>
    <t>16.6.2</t>
  </si>
  <si>
    <t>16.6.3</t>
  </si>
  <si>
    <t>16.6.4</t>
  </si>
  <si>
    <t>16.7</t>
  </si>
  <si>
    <t>16.7.1</t>
  </si>
  <si>
    <t>16.7.2</t>
  </si>
  <si>
    <t>16.7.3</t>
  </si>
  <si>
    <t>16.8</t>
  </si>
  <si>
    <t>16.8.1</t>
  </si>
  <si>
    <t>16.9.1</t>
  </si>
  <si>
    <t>16.9</t>
  </si>
  <si>
    <t>16.9.2</t>
  </si>
  <si>
    <t>16.9.3</t>
  </si>
  <si>
    <t>16.10</t>
  </si>
  <si>
    <t>16.10.1</t>
  </si>
  <si>
    <t>17</t>
  </si>
  <si>
    <t>17.1</t>
  </si>
  <si>
    <t>17.1.1</t>
  </si>
  <si>
    <t>17.1.2</t>
  </si>
  <si>
    <t>17.1.3</t>
  </si>
  <si>
    <t>17.2</t>
  </si>
  <si>
    <t>17.2.1</t>
  </si>
  <si>
    <t>17.2.2</t>
  </si>
  <si>
    <t>17.2.3</t>
  </si>
  <si>
    <t>17.3</t>
  </si>
  <si>
    <t>17.3.1</t>
  </si>
  <si>
    <t>17.3.2</t>
  </si>
  <si>
    <t>17.3.3</t>
  </si>
  <si>
    <t>17.3.4</t>
  </si>
  <si>
    <t>17.3.5</t>
  </si>
  <si>
    <t>17.6</t>
  </si>
  <si>
    <t>17.6.1</t>
  </si>
  <si>
    <t>17.6.2</t>
  </si>
  <si>
    <t>17.6.3</t>
  </si>
  <si>
    <t>17.7</t>
  </si>
  <si>
    <t>17.7.1</t>
  </si>
  <si>
    <t>17.7.2</t>
  </si>
  <si>
    <t>17.8</t>
  </si>
  <si>
    <t>17.8.1</t>
  </si>
  <si>
    <t>17.9</t>
  </si>
  <si>
    <t>17.9.1</t>
  </si>
  <si>
    <t>17.9.2</t>
  </si>
  <si>
    <t>17.9.3</t>
  </si>
  <si>
    <t>18</t>
  </si>
  <si>
    <t>18.1</t>
  </si>
  <si>
    <t>18.1.1</t>
  </si>
  <si>
    <t>18.1.2</t>
  </si>
  <si>
    <t>18.1.3</t>
  </si>
  <si>
    <t>18.2</t>
  </si>
  <si>
    <t>18.2.1</t>
  </si>
  <si>
    <t>18.2.2</t>
  </si>
  <si>
    <t>18.2.3</t>
  </si>
  <si>
    <t>18.2.4</t>
  </si>
  <si>
    <t>18.3</t>
  </si>
  <si>
    <t>18.3.1</t>
  </si>
  <si>
    <t>18.3.2</t>
  </si>
  <si>
    <t>18.3.3</t>
  </si>
  <si>
    <t>18.3.4</t>
  </si>
  <si>
    <t>18.3.5</t>
  </si>
  <si>
    <t>18.4</t>
  </si>
  <si>
    <t>18.4.1</t>
  </si>
  <si>
    <t>18.4.2</t>
  </si>
  <si>
    <t>18.4.3</t>
  </si>
  <si>
    <t>18.5</t>
  </si>
  <si>
    <t>18.5.1</t>
  </si>
  <si>
    <t>18.5.2</t>
  </si>
  <si>
    <t>18.6</t>
  </si>
  <si>
    <t>18.6.1</t>
  </si>
  <si>
    <t>18.7</t>
  </si>
  <si>
    <t>18.7.1</t>
  </si>
  <si>
    <t>18.7.2</t>
  </si>
  <si>
    <t>18.7.3</t>
  </si>
  <si>
    <t>19.1</t>
  </si>
  <si>
    <t>19.1.1</t>
  </si>
  <si>
    <t>19.1.2</t>
  </si>
  <si>
    <t>19.1.3</t>
  </si>
  <si>
    <t>19.2</t>
  </si>
  <si>
    <t>19.2.1</t>
  </si>
  <si>
    <t>19.2.2</t>
  </si>
  <si>
    <t>19.2.3</t>
  </si>
  <si>
    <t>19.2.4</t>
  </si>
  <si>
    <t>19.2.5</t>
  </si>
  <si>
    <t>19.2.6</t>
  </si>
  <si>
    <t>19.2.7</t>
  </si>
  <si>
    <t>19.2.8</t>
  </si>
  <si>
    <t>19.2.9</t>
  </si>
  <si>
    <t>19.2.10</t>
  </si>
  <si>
    <t>19.2.11</t>
  </si>
  <si>
    <t>19.2.12</t>
  </si>
  <si>
    <t>19.2.13</t>
  </si>
  <si>
    <t>19.3</t>
  </si>
  <si>
    <t>19.3.1</t>
  </si>
  <si>
    <t>19.3.2</t>
  </si>
  <si>
    <t>19.4</t>
  </si>
  <si>
    <t>19.4.1</t>
  </si>
  <si>
    <t>19.4.2</t>
  </si>
  <si>
    <t>19.4.3</t>
  </si>
  <si>
    <t>19.4.4</t>
  </si>
  <si>
    <t>19.5</t>
  </si>
  <si>
    <t>19.5.1</t>
  </si>
  <si>
    <t>19.5.2</t>
  </si>
  <si>
    <t>19.5.3</t>
  </si>
  <si>
    <t>19.5.4</t>
  </si>
  <si>
    <t>19.6</t>
  </si>
  <si>
    <t>19.6.1</t>
  </si>
  <si>
    <t>19.6.2</t>
  </si>
  <si>
    <t>19.7</t>
  </si>
  <si>
    <t>19.7.1</t>
  </si>
  <si>
    <t>19.8</t>
  </si>
  <si>
    <t>19.8.1</t>
  </si>
  <si>
    <t>19.8.2</t>
  </si>
  <si>
    <t>19.8.3</t>
  </si>
  <si>
    <t>Tratamento de armaduras expostas e recuperação estrutural em concreto armado</t>
  </si>
  <si>
    <t>15.8.2</t>
  </si>
  <si>
    <t>16.8.2</t>
  </si>
  <si>
    <t>Alçapão em alumínio natural, 0,70x0,70 m</t>
  </si>
  <si>
    <t>AMBIENTE Nº1 - CIRCULAÇÃO / SAGUÃO</t>
  </si>
  <si>
    <t>2.8</t>
  </si>
  <si>
    <t>2.8.1</t>
  </si>
  <si>
    <t>Banco em ferro fundido com assento e encosto em madeira de lei, colocado, inclusive</t>
  </si>
  <si>
    <t>pintura esmalte sintético com uso de fundo anticorrosivo</t>
  </si>
  <si>
    <t xml:space="preserve"> un</t>
  </si>
  <si>
    <t>esmalte sintético com uso de fundo anticorrosivo</t>
  </si>
  <si>
    <t>Pintura esmalte sint. em esquadrias metálicas com uso de fundo anticorrosivo a duas demãos</t>
  </si>
  <si>
    <t>Ponto para luminária de uma lâmpadas fluorescente de 40W, completa, com reator</t>
  </si>
  <si>
    <t>20</t>
  </si>
  <si>
    <t>20.1</t>
  </si>
  <si>
    <t>20.1.1</t>
  </si>
  <si>
    <t>20.1.2</t>
  </si>
  <si>
    <t>20.1.3</t>
  </si>
  <si>
    <t>20.2</t>
  </si>
  <si>
    <t>20.2.1</t>
  </si>
  <si>
    <t>20.2.2</t>
  </si>
  <si>
    <t>20.2.3</t>
  </si>
  <si>
    <t>20.2.4</t>
  </si>
  <si>
    <t>20.2.5</t>
  </si>
  <si>
    <t>20.2.6</t>
  </si>
  <si>
    <t>20.3</t>
  </si>
  <si>
    <t>20.3.1</t>
  </si>
  <si>
    <t>20.3.2</t>
  </si>
  <si>
    <t>20.3.3</t>
  </si>
  <si>
    <t>20.4</t>
  </si>
  <si>
    <t>20.4.1</t>
  </si>
  <si>
    <t>20.4.2</t>
  </si>
  <si>
    <t>20.4.3</t>
  </si>
  <si>
    <t>20.4.5</t>
  </si>
  <si>
    <t>20.5</t>
  </si>
  <si>
    <t>20.5.1</t>
  </si>
  <si>
    <t>20.5.2</t>
  </si>
  <si>
    <t>20.5.3</t>
  </si>
  <si>
    <t>20.6</t>
  </si>
  <si>
    <t>20.6.1</t>
  </si>
  <si>
    <t>20.6.2</t>
  </si>
  <si>
    <t>20.7</t>
  </si>
  <si>
    <t>20.7.1</t>
  </si>
  <si>
    <t>20.8</t>
  </si>
  <si>
    <t>20.8.1</t>
  </si>
  <si>
    <t>20.8.2</t>
  </si>
  <si>
    <t>21</t>
  </si>
  <si>
    <t>21.1</t>
  </si>
  <si>
    <t>21.1.1</t>
  </si>
  <si>
    <t>21.1.2</t>
  </si>
  <si>
    <t>21.1.3</t>
  </si>
  <si>
    <t>21.2</t>
  </si>
  <si>
    <t>21.2.1</t>
  </si>
  <si>
    <t>21.2.2</t>
  </si>
  <si>
    <t>21.2.3</t>
  </si>
  <si>
    <t>21.2.4</t>
  </si>
  <si>
    <t>21.2.5</t>
  </si>
  <si>
    <t>21.2.6</t>
  </si>
  <si>
    <t>21.3</t>
  </si>
  <si>
    <t>21.3.1</t>
  </si>
  <si>
    <t>21.3.2</t>
  </si>
  <si>
    <t>21.3.3</t>
  </si>
  <si>
    <t>21.3.4</t>
  </si>
  <si>
    <t>21.3.5</t>
  </si>
  <si>
    <t>21.4</t>
  </si>
  <si>
    <t>21.4.1</t>
  </si>
  <si>
    <t>Ponto para interfone em caixa 4x2"</t>
  </si>
  <si>
    <t>21.5</t>
  </si>
  <si>
    <t>21.5.1</t>
  </si>
  <si>
    <t>21.5.2</t>
  </si>
  <si>
    <t>21.5.3</t>
  </si>
  <si>
    <t>21.5.4</t>
  </si>
  <si>
    <t>21.6</t>
  </si>
  <si>
    <t>21.6.1</t>
  </si>
  <si>
    <t>21.6.2</t>
  </si>
  <si>
    <t>21.6.3</t>
  </si>
  <si>
    <t>21.6.4</t>
  </si>
  <si>
    <t>21.7</t>
  </si>
  <si>
    <t>21.7.1</t>
  </si>
  <si>
    <t>21.7.2</t>
  </si>
  <si>
    <t>21.7.3</t>
  </si>
  <si>
    <t>21.8</t>
  </si>
  <si>
    <t>21.8.1</t>
  </si>
  <si>
    <t>21.9</t>
  </si>
  <si>
    <t>21.9.1</t>
  </si>
  <si>
    <t>21.9.2</t>
  </si>
  <si>
    <t>21.9.3</t>
  </si>
  <si>
    <t>22</t>
  </si>
  <si>
    <t>22.1</t>
  </si>
  <si>
    <t>22.1.1</t>
  </si>
  <si>
    <t>22.1.2</t>
  </si>
  <si>
    <t>22.2</t>
  </si>
  <si>
    <t>22.2.1</t>
  </si>
  <si>
    <t>22.3</t>
  </si>
  <si>
    <t>22.3.1</t>
  </si>
  <si>
    <t>22.3.2</t>
  </si>
  <si>
    <t>22.3.3</t>
  </si>
  <si>
    <t>22.3.4</t>
  </si>
  <si>
    <t>22.3.5</t>
  </si>
  <si>
    <t>22.4</t>
  </si>
  <si>
    <t>22.4.1</t>
  </si>
  <si>
    <t>22.4.2</t>
  </si>
  <si>
    <t>22.4.3</t>
  </si>
  <si>
    <t>22.4.4</t>
  </si>
  <si>
    <t>22.5</t>
  </si>
  <si>
    <t>22.5.1</t>
  </si>
  <si>
    <t>22.5.2</t>
  </si>
  <si>
    <t>22.6</t>
  </si>
  <si>
    <t>22.6.1</t>
  </si>
  <si>
    <t>22.6.2</t>
  </si>
  <si>
    <t>22.6.3</t>
  </si>
  <si>
    <t>22.6.4</t>
  </si>
  <si>
    <t>22.7</t>
  </si>
  <si>
    <t>22.7.1</t>
  </si>
  <si>
    <t>22.7.2</t>
  </si>
  <si>
    <t>22.7.3</t>
  </si>
  <si>
    <t>22.7.4</t>
  </si>
  <si>
    <t>22.8</t>
  </si>
  <si>
    <t>22.8.1</t>
  </si>
  <si>
    <t>22.9</t>
  </si>
  <si>
    <t>22.9.1</t>
  </si>
  <si>
    <t>22.10</t>
  </si>
  <si>
    <t>22.10.1</t>
  </si>
  <si>
    <t>22.10.2</t>
  </si>
  <si>
    <t>22.10.3</t>
  </si>
  <si>
    <t>23</t>
  </si>
  <si>
    <t>23.1</t>
  </si>
  <si>
    <t>23.1.1</t>
  </si>
  <si>
    <t>23.2</t>
  </si>
  <si>
    <t>23.2.1</t>
  </si>
  <si>
    <t>23.2.2</t>
  </si>
  <si>
    <t>23.2.3</t>
  </si>
  <si>
    <t>23.2.4</t>
  </si>
  <si>
    <t>23.2.5</t>
  </si>
  <si>
    <t>23.3</t>
  </si>
  <si>
    <t>23.3.1</t>
  </si>
  <si>
    <t>23.3.2</t>
  </si>
  <si>
    <t>23.3.3</t>
  </si>
  <si>
    <t>23.4</t>
  </si>
  <si>
    <t>23.4.1</t>
  </si>
  <si>
    <t>23.4.2</t>
  </si>
  <si>
    <t>23.4.3</t>
  </si>
  <si>
    <t>23.4.4</t>
  </si>
  <si>
    <t>23.5</t>
  </si>
  <si>
    <t>23.5.1</t>
  </si>
  <si>
    <t>23.5.2</t>
  </si>
  <si>
    <t>23.5.3</t>
  </si>
  <si>
    <t>23.6</t>
  </si>
  <si>
    <t>23.6.1</t>
  </si>
  <si>
    <t>23.6.2</t>
  </si>
  <si>
    <t>24</t>
  </si>
  <si>
    <t>24.1</t>
  </si>
  <si>
    <t>24.1.1</t>
  </si>
  <si>
    <t>24.1.2</t>
  </si>
  <si>
    <t>24.1.3</t>
  </si>
  <si>
    <t>24.1.4</t>
  </si>
  <si>
    <t>24.1.5</t>
  </si>
  <si>
    <t>24.1.6</t>
  </si>
  <si>
    <t>24.1.7</t>
  </si>
  <si>
    <t>24.1.8</t>
  </si>
  <si>
    <t>24.1.9</t>
  </si>
  <si>
    <t>24.1.10</t>
  </si>
  <si>
    <t>24.1.11</t>
  </si>
  <si>
    <t>24.1.12</t>
  </si>
  <si>
    <t>24.1.13</t>
  </si>
  <si>
    <t>25.1</t>
  </si>
  <si>
    <t>25.1.1</t>
  </si>
  <si>
    <t>25.1.2</t>
  </si>
  <si>
    <t>26.1</t>
  </si>
  <si>
    <t>26.1.1</t>
  </si>
  <si>
    <t>26.1.2</t>
  </si>
  <si>
    <t>27.1</t>
  </si>
  <si>
    <t>27.2</t>
  </si>
  <si>
    <t>27.3</t>
  </si>
  <si>
    <t>27.4</t>
  </si>
  <si>
    <t>27.5</t>
  </si>
  <si>
    <t>27.6</t>
  </si>
  <si>
    <t>28</t>
  </si>
  <si>
    <t>28.1</t>
  </si>
  <si>
    <t>28.1.1</t>
  </si>
  <si>
    <t>28.2</t>
  </si>
  <si>
    <t>28.2.1</t>
  </si>
  <si>
    <t>28.3</t>
  </si>
  <si>
    <t>28.3.1</t>
  </si>
  <si>
    <t>Padrão de entrada d'água com cavalete de PVC diâmetro 3/4", conforme especificações da CESAN, inclusive torneira de pressão cromada</t>
  </si>
  <si>
    <t>INSTALAÇÃO DE TV</t>
  </si>
  <si>
    <t>Ponto padrão de interruptor de 2 teclas simples - considerando eletroduto PVC rígido de 3/4" inclusive conexões (3.3m), fio isolado PVC de 2.5mm2 (17.2m) e caixa estampada 4x2" (1 und)</t>
  </si>
  <si>
    <t>Luminária industrial a prova de tempo, 45 graus, modelo TB-45 Pelotas ou equivalente</t>
  </si>
  <si>
    <t>Transporte local com basculante de 5 m3, rodovia não pavimentada</t>
  </si>
  <si>
    <t>LIMPEZA E PREPARO DO TERRENO</t>
  </si>
  <si>
    <t>Revestimento com pedra mineira "são tomé" em filetes, assentada com argamassa de cimento, cal hidratada e areia, inclusive impermeabilização com verniz</t>
  </si>
  <si>
    <t>DEGRAUS, RODAPÉS, SOLEIRAS E PEITORIS</t>
  </si>
  <si>
    <t>Degrau de granito esp. 2 cm e largura de 30 cm</t>
  </si>
  <si>
    <t>INSTALAÇÃO DE SISTEMA INTERNO DE SOM</t>
  </si>
  <si>
    <t>INSTALAÇÃO DE SISTEMA DE AR CONDICIONADO</t>
  </si>
  <si>
    <t>28.4</t>
  </si>
  <si>
    <t>28.4.1</t>
  </si>
  <si>
    <t>29.1</t>
  </si>
  <si>
    <t>29.1.1</t>
  </si>
  <si>
    <t>29.2</t>
  </si>
  <si>
    <t>29.2.1</t>
  </si>
  <si>
    <t>29.2.2</t>
  </si>
  <si>
    <t>29.3</t>
  </si>
  <si>
    <t>29.3.1</t>
  </si>
  <si>
    <t>29.3.2</t>
  </si>
  <si>
    <t>29.4</t>
  </si>
  <si>
    <t>29.4.1</t>
  </si>
  <si>
    <t>29.4.2</t>
  </si>
  <si>
    <t>1/30</t>
  </si>
  <si>
    <t>2/30</t>
  </si>
  <si>
    <t>3/30</t>
  </si>
  <si>
    <t>4/30</t>
  </si>
  <si>
    <t>5/30</t>
  </si>
  <si>
    <t>6/30</t>
  </si>
  <si>
    <t>7/30</t>
  </si>
  <si>
    <t>8/30</t>
  </si>
  <si>
    <t>9/30</t>
  </si>
  <si>
    <t>10/30</t>
  </si>
  <si>
    <t>11/30</t>
  </si>
  <si>
    <t>12/30</t>
  </si>
  <si>
    <t>13/30</t>
  </si>
  <si>
    <t>14/30</t>
  </si>
  <si>
    <t>15/30</t>
  </si>
  <si>
    <t>16/30</t>
  </si>
  <si>
    <t>17/30</t>
  </si>
  <si>
    <t>18/30</t>
  </si>
  <si>
    <t>19/30</t>
  </si>
  <si>
    <t>20/30</t>
  </si>
  <si>
    <t>21/30</t>
  </si>
  <si>
    <t>22/30</t>
  </si>
  <si>
    <t>23/30</t>
  </si>
  <si>
    <t>24/30</t>
  </si>
  <si>
    <t>25/30</t>
  </si>
  <si>
    <t>26/30</t>
  </si>
  <si>
    <t>27/30</t>
  </si>
  <si>
    <t>28/30</t>
  </si>
  <si>
    <t>29/30</t>
  </si>
  <si>
    <t>30/30</t>
  </si>
  <si>
    <t>30.1</t>
  </si>
  <si>
    <t>Limpeza geral da obra</t>
  </si>
  <si>
    <t>21.3.6</t>
  </si>
  <si>
    <t>3.4.4</t>
  </si>
  <si>
    <t>3.4.5</t>
  </si>
  <si>
    <t>3.5.2</t>
  </si>
  <si>
    <t>3.5.3</t>
  </si>
  <si>
    <t>3.8</t>
  </si>
  <si>
    <t>3.8.1</t>
  </si>
  <si>
    <t>3.8.2</t>
  </si>
  <si>
    <t>3.8.3</t>
  </si>
  <si>
    <t>Bebedouro industrial aço inox interno externo (0,90x1,80x0,58)m, Vazão=220 l/h,</t>
  </si>
  <si>
    <t>serpentina inox, torneira jato esp. cromada, filtro de carvão ativado</t>
  </si>
  <si>
    <t>Espelho esp.=4 mm, 3,0x0,80 m, incl. chapa compensada 6 mm, moldura de granito</t>
  </si>
  <si>
    <t>Escada tipo marinheiro em tubos galvanizados, inclusive pintura</t>
  </si>
  <si>
    <t>27.7</t>
  </si>
  <si>
    <t xml:space="preserve">Retirada de cobertura existente de telhas de fibrocimento 6 mm, incl. estrutura de madeira </t>
  </si>
  <si>
    <t>Registro de gaveta com canopla cromada diâmetro 50mm (1 1/2")</t>
  </si>
  <si>
    <t>16.2.15</t>
  </si>
  <si>
    <t>15.2.16</t>
  </si>
  <si>
    <t>Concreto armado para  vigas de amarração, inclusive forma, armadura, lançamento</t>
  </si>
  <si>
    <t>e desforma</t>
  </si>
  <si>
    <t>28.4.2</t>
  </si>
  <si>
    <t>28.4.3</t>
  </si>
  <si>
    <t>28.5</t>
  </si>
  <si>
    <t>28.5.1</t>
  </si>
  <si>
    <t>2.6.2</t>
  </si>
  <si>
    <t>2.6.3</t>
  </si>
  <si>
    <t>2.9</t>
  </si>
  <si>
    <t>2.9.1</t>
  </si>
  <si>
    <t>Quadro de dristrição Telefônico</t>
  </si>
  <si>
    <t>2.6.4</t>
  </si>
  <si>
    <t>2.7.2</t>
  </si>
  <si>
    <t>2.7.3</t>
  </si>
  <si>
    <t>2.9.2</t>
  </si>
  <si>
    <t>2.9.3</t>
  </si>
  <si>
    <t>2.10</t>
  </si>
  <si>
    <t>2.10.1</t>
  </si>
  <si>
    <t xml:space="preserve">OBRA/SERVIÇO: REFORMA DA ESCOLA BERY BARRETO DE ARAÚJO </t>
  </si>
  <si>
    <t xml:space="preserve">DATA:   03/03/2005   </t>
  </si>
  <si>
    <t xml:space="preserve">Pia em granito 6,35x0,6 m, esp.=3 cm, duas cubas inóx, inclusive alvenaria de apoio, </t>
  </si>
  <si>
    <t>ESQUADRIAS DE MADEIRA</t>
  </si>
  <si>
    <t>ESQUADRIAS METÁLICAS</t>
  </si>
  <si>
    <t>Grade de ferro em barra chata, inclusive chumbamento</t>
  </si>
  <si>
    <t>Azulejo branco 15 x 15 cm, juntas a prumo, assentado com argamassa de cimento colante, inclusive rejuntamento com cimento branco</t>
  </si>
  <si>
    <t>Reboco tipo paulista de argamassa de cimento, cal hidratada CH1e areia média ou grossa lavada no traço 1:0.5:6, espessura 25 mm</t>
  </si>
  <si>
    <t>Lastro regularizado e impermeabilizado de concreto não estrutural, espessura de 8 cm</t>
  </si>
  <si>
    <t>Soleira de granito esp. 2 cm e largura de 15 cm</t>
  </si>
  <si>
    <t>Prumada de água fria</t>
  </si>
  <si>
    <t>Ponto de água fria (lavatório, tanque, pia de cozinha, etc...)</t>
  </si>
  <si>
    <t>Ponto para esgoto primário (vaso sanitário)</t>
  </si>
  <si>
    <t>Tubo PVC rígido para esgoto no diâmetro de 75 mm incluindo escavação e aterro com areia</t>
  </si>
  <si>
    <t>Ponto padrão de interruptor de 1 tecla simples - considerando eletroduto PVC rígido de 3/4" inclusive conexões (3.3m), fio isolado PVC de 2.5mm2 (8.6m) e caixa estampada 4x2" (1 und)</t>
  </si>
  <si>
    <t>Ponto padrão de campainha - considerando eletroduto PVC rígido de 3/4" inclusive conexões (5.0m), fio isolado PVC de 2.5mm2 (12.0m) e caixa estampada 4x2" (1 und)</t>
  </si>
  <si>
    <t>Ponto padrão de interruptor de 3 teclas simples - considerando eletroduto PVC rígido de 3/4" inclusive conexões (4.5m), fio isolado PVC de 2.5mm2 (25.8m) e caixa estampada 4x2" (1 und)</t>
  </si>
  <si>
    <t>Aterramento com haste de terra 5/8"x2.40m, cabo de cobre nú 6mm2 em caixa de concreto de dimensões internas de 30x30x30cm</t>
  </si>
  <si>
    <t>Tomada para telefone com conector RJ 11</t>
  </si>
  <si>
    <t>INSTALAÇÃO DE INCÊNDIO</t>
  </si>
  <si>
    <t>Extintor de incêndio de água pressurizada 10L, inclusive suporte para fixação e placa sinalizadora</t>
  </si>
  <si>
    <t>PRATELEIRAS</t>
  </si>
  <si>
    <t>INSTALAÇÃO DE REDE LÓGICA</t>
  </si>
  <si>
    <t>Espelho com conector RJ 45 fêmea</t>
  </si>
  <si>
    <t>Conector RJ 45 macho</t>
  </si>
  <si>
    <t>Cabo par trançado CAT 5</t>
  </si>
  <si>
    <t>APARELHOS HIDRO-SANITÁRIOS</t>
  </si>
  <si>
    <t>BANCADAS</t>
  </si>
  <si>
    <t>APARELHOS ELÉTRICOS</t>
  </si>
  <si>
    <t>Tomada 2 polos mais terra 20A/250V, com placa 4x2"</t>
  </si>
  <si>
    <t>Interruptor de uma tecla simples 10A/250V, com placa 4x2"</t>
  </si>
  <si>
    <t>Interruptor pulsador de campainha 10A/250V, com placa 4x2"</t>
  </si>
  <si>
    <t>Tomada coaxial 75 ohms para TV</t>
  </si>
  <si>
    <t>TRATAMENTO, CONSERVAÇÃO E LIMPEZA PÓS OBRA</t>
  </si>
  <si>
    <t>Quadro mural de azulejo extra 15 x 15 cm e moldura de madeira de lei de 7.0 x 2.5 cm nas dimensões de 2.09 x 1.04 m</t>
  </si>
  <si>
    <t>Quadro branco para pincel em laminado melamínico brilhante, dim. 3.00 x 1.50 m, inclusive requadro de alumínio anodizado natural largura de 3cm</t>
  </si>
  <si>
    <t xml:space="preserve">ELABORADO POR:                         </t>
  </si>
  <si>
    <t>Tela formada por barras de aço CA-60, formando malha quadrada com diâmetro de 4.2 mm e espaçamento de 15x15 cm</t>
  </si>
  <si>
    <t>Disjuntor monopolar 15 A a 40 A</t>
  </si>
  <si>
    <t>Fornecimento e espalhamento de terra vegetal</t>
  </si>
  <si>
    <t>FOLHA</t>
  </si>
  <si>
    <t>Emassamento de esquadrias de madeira, com duas demãos de massa à base de óleo</t>
  </si>
  <si>
    <t>LOCAÇÃO</t>
  </si>
  <si>
    <t>Locação de obra com gabarito de madeira</t>
  </si>
  <si>
    <t>mês</t>
  </si>
  <si>
    <t xml:space="preserve">INSTALAÇÃO DO CANTEIRO DE OBRAS </t>
  </si>
  <si>
    <t xml:space="preserve">Tapume em chapa de compensado resinado esp. de 6 mm, 2.20x1.10 m dispondo de abertura e portão, com 2.20 m de altura </t>
  </si>
  <si>
    <t>MOVIMENTO DE TERRA</t>
  </si>
  <si>
    <t xml:space="preserve">  TOTAL/ITEM</t>
  </si>
  <si>
    <t>INFRA - ESTRUTURA</t>
  </si>
  <si>
    <t>Fornecimento, preparo e aplicação de concreto magro, cons. mín. cimento = 250Kg/m3</t>
  </si>
  <si>
    <t>kg</t>
  </si>
  <si>
    <t>PREFEITURA MUNICIPAL DE</t>
  </si>
  <si>
    <t>PRESIDENTE KENNEDY</t>
  </si>
  <si>
    <t>PMPK</t>
  </si>
  <si>
    <t>TOTAL</t>
  </si>
  <si>
    <t>TRANSPORTADO:</t>
  </si>
  <si>
    <t>ITEM</t>
  </si>
  <si>
    <t xml:space="preserve">                  D  I  S  C  R  I  M  I  N  A  Ç  Ã  O</t>
  </si>
  <si>
    <t>UNIDADE</t>
  </si>
  <si>
    <t>VISTO:</t>
  </si>
  <si>
    <t xml:space="preserve">               P L A N I L H A      D E     P R E Ç O S</t>
  </si>
  <si>
    <t xml:space="preserve">                                  FOLHA</t>
  </si>
  <si>
    <t xml:space="preserve">                       PREÇOS</t>
  </si>
  <si>
    <t>QUANT.</t>
  </si>
  <si>
    <t xml:space="preserve">                  UNITÁRIO</t>
  </si>
  <si>
    <t xml:space="preserve">                   TOTAL</t>
  </si>
  <si>
    <t xml:space="preserve">TOTAL       A </t>
  </si>
  <si>
    <t>TRANSPORTAR</t>
  </si>
  <si>
    <t>m2</t>
  </si>
  <si>
    <t>un</t>
  </si>
  <si>
    <t>m</t>
  </si>
  <si>
    <t>PINTURA</t>
  </si>
  <si>
    <t xml:space="preserve">ELABORADO POR:        </t>
  </si>
  <si>
    <t>LOCAL: LOCALIDADE DE JAQUEIRA - PRESIDENTE KENNEDY - ES</t>
  </si>
  <si>
    <t xml:space="preserve">SERVIÇOS PRELIMINARES                                        </t>
  </si>
  <si>
    <t>Placa de Obra padrão PMPK</t>
  </si>
  <si>
    <t>DISCRIMINAÇÃO DOS SERVIÇOS POR AMBIENTE</t>
  </si>
  <si>
    <t>Piso em argamassa de alta resistência tipo granilite (korodur), com juntas plásticas de</t>
  </si>
  <si>
    <t>Demolição e retirada de revestimento antigo em reboco, altura de 1,50 m</t>
  </si>
  <si>
    <t>REVESTIMENTO</t>
  </si>
  <si>
    <t>Chapisco com argamassa de cimento e areia média ou grossa lavada no traço 1:3,</t>
  </si>
  <si>
    <t>espessura 5 mm</t>
  </si>
  <si>
    <t>PISOS</t>
  </si>
  <si>
    <t>Reboco com argamassa de cimento, cal hidratada e areia no traço 1:0,5:6, espess. 25 mm</t>
  </si>
  <si>
    <t>Assentamento de pastilhas cerâmicas (10x10)cm, com uso de cimento colante,</t>
  </si>
  <si>
    <t>inclusive rejuntamento</t>
  </si>
  <si>
    <t>Emassamento de paredes internas e tetos, com duas demãos de massa à base de PVA,</t>
  </si>
  <si>
    <t>com uso de fundo preparador de paredes</t>
  </si>
  <si>
    <t>Pintura acrílica 1ª linha, três demãos, inclusive uso de fundo preparador de paredes</t>
  </si>
  <si>
    <t>Retirada de janelas, inclusive batentes</t>
  </si>
  <si>
    <t xml:space="preserve">ESQUADRIAS                                                   </t>
  </si>
  <si>
    <t>Janela de correr, em alumínio natural, quatro bandeiras sendo duas fixas e duas móveis</t>
  </si>
  <si>
    <t xml:space="preserve">VIDROS                                                       </t>
  </si>
  <si>
    <t>Vidro liso fumê espessura de 3 mm, colocado</t>
  </si>
  <si>
    <t>Retirada de portas e janelas, inclusive batentes</t>
  </si>
  <si>
    <t>PAREDES E PAINÉIS</t>
  </si>
  <si>
    <t>Alvenaria de blocos cerâmicos 10 furos 10x20x20 cm, assentados com argamassa</t>
  </si>
  <si>
    <t>mista de cimento, cal hidratada e areia traço 1:0,5:8, esp. das paredes 10 cm</t>
  </si>
  <si>
    <t>alizares, dobradiças e fechadura externa em latão cromado</t>
  </si>
  <si>
    <t>AMBIENTES Nº9 - SALA DE AULA</t>
  </si>
  <si>
    <t>AMBIENTES Nº10 - SALA DE AULA</t>
  </si>
  <si>
    <t>AMBIENTES Nº11 - SALA DE AULA</t>
  </si>
  <si>
    <t>AMBIENTES Nº12 - SALA DE AULA</t>
  </si>
  <si>
    <t xml:space="preserve">Rodaparede em granito 5x1,5 cm, com uso de cimento colante </t>
  </si>
  <si>
    <t>Emassamento de paredes externas, com duas demãos de massa acrílica, com uso</t>
  </si>
  <si>
    <t>de fundo preparador de paredes</t>
  </si>
  <si>
    <t>INSTALAÇÕES ELÉTRICAS</t>
  </si>
  <si>
    <t>Quadro de distribuição para 6 circuitos</t>
  </si>
  <si>
    <t>SERVIÇOS COMPLEMENTARES</t>
  </si>
  <si>
    <t>Quadro de giz novo, completo, inclusive requadro em granito, porta giz</t>
  </si>
  <si>
    <t>e fechadura externa em latão cromado</t>
  </si>
  <si>
    <t>Demolição e retirada de revestimento com azulejos, inclusive reboco até o teto</t>
  </si>
  <si>
    <t>Retirada de portas e básculas, inclusive batentes</t>
  </si>
  <si>
    <t>INSTALAÇÕES HIDRO-SANITÁRIAS</t>
  </si>
  <si>
    <t>Registro de gaveta com canopla cromada diâmetro 25mm (3/4")</t>
  </si>
  <si>
    <t>Bacia sifonada de louça branca, inclusive tampa de assento e demais acessórios</t>
  </si>
  <si>
    <t>Meia saboneteira de louça branca</t>
  </si>
  <si>
    <t>Porta toalha de louça branca</t>
  </si>
  <si>
    <t>Papeleira de loça branca, 15x15cm</t>
  </si>
  <si>
    <t>Válvula de descarga com acabamento cromado, registro acoplado diâmetro 40mm (11/2")</t>
  </si>
  <si>
    <t>Caixa sifonada de pvc 150x150x50mm, com grelha cromada</t>
  </si>
  <si>
    <t>Assentamento de azulejo branco 15x15cm, juntas a prumo, empregando argamassa</t>
  </si>
  <si>
    <t>colante, inclusive rejuntamento e cantoneiras em alumínio</t>
  </si>
  <si>
    <t xml:space="preserve">  m2</t>
  </si>
  <si>
    <t>Demolição de alvenaria</t>
  </si>
  <si>
    <t>m3</t>
  </si>
  <si>
    <t>Divisória em granito para box de sanitário, espessura de 3cm</t>
  </si>
  <si>
    <t xml:space="preserve">Porta almofadada, madeira de lei 0,80x1,80 m, para sanitário (box), inclusive marco, </t>
  </si>
  <si>
    <t>dobradiças e fechadura para instalação em divisória de granito</t>
  </si>
  <si>
    <t>Barra de apoio para deficiente físico em tubo de aço inóx diâmetro de 11/2"</t>
  </si>
  <si>
    <t>.</t>
  </si>
  <si>
    <t>Demolição e retirada de piso cerâmico, inclusive lastro de contrapiso</t>
  </si>
  <si>
    <t>dilatação, com acabamento polido, inclusive regularização</t>
  </si>
  <si>
    <t>Lastro de contrapiso em concreto não estrutural, espessura de 6 cm</t>
  </si>
  <si>
    <t>Rodapé em argamassa de alta resist. tipo granilite (korodur), alt.=7cm e esp.=10 mm</t>
  </si>
  <si>
    <t>duplo-127V, partida rápida e soquete antivibratório</t>
  </si>
  <si>
    <t>Ponto para luminária de duas lâmpadas fluorescentes de 40W, completa, com reator</t>
  </si>
  <si>
    <t>Ponto para interruptor  de uma tecla simples 10A/250V, com placa 4x2"</t>
  </si>
  <si>
    <t>Ponto para interruptor  de duas teclas simples 10A/250V, com placa 4x2"</t>
  </si>
  <si>
    <t>Ponto para tomada simples 2 polos universal 10A/250V, com placa 4x2"</t>
  </si>
  <si>
    <t>AMBIENTE Nº2 - SALA DOS PROFESSORES</t>
  </si>
  <si>
    <t>Tubo de pvc soldável marrom diâmetro 25mm (3/4"), inclusive conexões</t>
  </si>
  <si>
    <t>Tubo de pvc branco para esgoto diâmetro 40mm, inclusive conexões</t>
  </si>
  <si>
    <t xml:space="preserve">Ponto para ventilador de teto, com alojamento para luminária, controle de velocidade, </t>
  </si>
  <si>
    <t>ventilação e reversão</t>
  </si>
  <si>
    <t>AMBIENTES Nº3 - SALA DE AULA</t>
  </si>
  <si>
    <t>AMBIENTES Nº4 - SECRETARIA</t>
  </si>
  <si>
    <t>Quadro de giz novo, completo, inclusive requadro em granito e porta giz</t>
  </si>
  <si>
    <t>Ponto para luminária de duas lâmpadas fluorescentes de 20W, completa, com reator</t>
  </si>
  <si>
    <t>AMBIENTES Nº5 - SALA DO DIRETOR</t>
  </si>
  <si>
    <t>Demolição e retirada de piso cerâmico, inclusive lasro de contrapiso</t>
  </si>
  <si>
    <t>AMBIENTES Nº6 - APOIO PEDAGÓGICO</t>
  </si>
  <si>
    <t>AMBIENTES Nº7 - SALA DE AULA</t>
  </si>
  <si>
    <t>AMBIENTES Nº8 - SALA DE AULA</t>
  </si>
  <si>
    <t>AMBIENTES Nº13 - BANHEIRO DOS PROFESSORES MASCULINO</t>
  </si>
  <si>
    <t>Demolição e retirada de piso cerâmico, inclusive lastro  de contrapiso</t>
  </si>
  <si>
    <t>10A/250V, com placa 4x2"</t>
  </si>
  <si>
    <t>Ponto para interruptor de uma tecla simples, conjugado com tomada 2 polos universal</t>
  </si>
  <si>
    <t>Tubo de pvc soldável marrom diâmetro 50mm (1 1/2"), inclusive conexões</t>
  </si>
  <si>
    <t>Tubo de pvc branco para esgoto diâmetro 100mm, inclusive conexões</t>
  </si>
  <si>
    <t>Camada de regularização para revestimento cerâmico em argamassa de cimento e areia no traço 1:3</t>
  </si>
  <si>
    <t>AMBIENTES Nº16 - ARQUIVO</t>
  </si>
  <si>
    <t>AMBIENTES Nº17 - DESPENSA</t>
  </si>
  <si>
    <t>Piso cerâmico vitrificado, assentado com argamassa colante, inclusive rejuntamento</t>
  </si>
  <si>
    <t>AMBIENTES Nº18 - BANHEIRO DOS PROFESSORES FEMININO</t>
  </si>
  <si>
    <t>AMBIENTES Nº19 - DEPÓSITO (D.M.L.)</t>
  </si>
  <si>
    <t>AMBIENTES Nº20 - COZINHA</t>
  </si>
  <si>
    <t>Tubo de pvc branco para esgoto diâmetro 50mm, inclusive conexões</t>
  </si>
  <si>
    <t>válvula, sifão e torneira cromados</t>
  </si>
  <si>
    <t>Ponto para tomada de uso específico 600W, com placa 4x2"</t>
  </si>
  <si>
    <t>Soleira em granito, espessura de 2cm e largura de 15cm</t>
  </si>
  <si>
    <t>Emassamento do  teto, com duas demãos de massa à base de PVA,</t>
  </si>
  <si>
    <t>Emassamento do teto, com duas demãos de massa à base de PVA,</t>
  </si>
  <si>
    <t>AMBIENTES Nº21 - REFEITÓRIO</t>
  </si>
  <si>
    <t>Cobogó de concreto 10x40x40 cm, 16 furos, assentados com argaamassa de cimento</t>
  </si>
  <si>
    <t>e areia no traço 1:4</t>
  </si>
  <si>
    <t>Portão em barras de alumínio natural 2,0x2,50 m, inclcusive dobradiças e fechadura</t>
  </si>
  <si>
    <t>externa em latão cromado</t>
  </si>
  <si>
    <t>Emassamento de paredes internas, com duas demãos de massa à base de PVA,</t>
  </si>
  <si>
    <t xml:space="preserve"> </t>
  </si>
  <si>
    <t>TETOS E FORROS</t>
  </si>
  <si>
    <t>Forro em pvc na cor branca, colocado, inclusive rodaforros e perfís de emenda</t>
  </si>
  <si>
    <t>SISTEMA HIDRO-SANITÁRIO</t>
  </si>
  <si>
    <t>INSTALAÇÕES TELEFÔNICAS</t>
  </si>
  <si>
    <t>INSTALAÇÕES DE ANTENA DE TV</t>
  </si>
  <si>
    <t>Retirada, deslocam. e reinstal. de antena de TV parabólica, para a cobertura do edifício</t>
  </si>
  <si>
    <t>Tubo de pvc soldável marrom diâmetro 32mm (1 "), inclusive conexões</t>
  </si>
  <si>
    <t>inclusive parede interna para sifonamento</t>
  </si>
  <si>
    <t>tubulação de saída esgoto de 150mm</t>
  </si>
  <si>
    <t>com visita de 60cm, concreto para o fundo esp. 10cm, fundo falso, escavação, brita 4 e</t>
  </si>
  <si>
    <t>SISTEMA DE PREVENÇÃO E COMBATE A INCÊNDIO</t>
  </si>
  <si>
    <t>INSTALAÇÕES DE INCÊNDIO</t>
  </si>
  <si>
    <t>Extintor de incêndio de água pressurizada 10L, inclusive suporte para fixação</t>
  </si>
  <si>
    <t>Extintor de incêndio de pó químico seco 6Kg, inclusive suporte para fixação</t>
  </si>
  <si>
    <t>COBERTURA</t>
  </si>
  <si>
    <t>SERVIÇOS PRELIMINARES</t>
  </si>
  <si>
    <t>Demolição manual de concreto armado</t>
  </si>
  <si>
    <t>PAREDES EXTERNAS</t>
  </si>
  <si>
    <t>Estrutura de madeira de lei tipo Parajú ou equivalente para telhado com telha cerâmica</t>
  </si>
  <si>
    <t>tipo capa e canal, com pontaletes, terças, caibros e ripas</t>
  </si>
  <si>
    <t>Cobertura em Policarbonato fumê apoiada sobre estrutura metálica, inclusive pintura</t>
  </si>
  <si>
    <t xml:space="preserve">SERVIÇOS ÁREA EXTERNA         </t>
  </si>
  <si>
    <t>Retirada de pintura antiga a base de cal</t>
  </si>
  <si>
    <t>Barra de chapisco peneirado altura de 60cm com argamassa de cimento e areia no traço 1:3</t>
  </si>
  <si>
    <t>Ponto para antena de TV coletiva externa parabólica, em caixa 4x2"</t>
  </si>
  <si>
    <t>Porta almofadada, madeira de lei 0,80x2,10 m, com visor de vidro, inclusive aduela,</t>
  </si>
  <si>
    <t>Porta almofadada, madeira de lei 0,80x2,10 m, inclusive aduela, alizares, dobradiças</t>
  </si>
  <si>
    <t>Ponto para telefone e interfone em caixa 4x2", padrão Telemar</t>
  </si>
  <si>
    <t>Báscula em alumínio natural, 1,5x0,60 m</t>
  </si>
  <si>
    <t>Pintura esmalte sintético, inclusive uso de fundo branco nivelador, a duas demãos</t>
  </si>
  <si>
    <t>Janela tipo guilhotina, em alumínio natural, 1,0x0,8m</t>
  </si>
  <si>
    <t>Peitoril em granito largura de 20cm e espessura de 2cm</t>
  </si>
  <si>
    <t>Ponto para campainha tipo prato</t>
  </si>
  <si>
    <t>Tanque para panelões padrão PMPK completo</t>
  </si>
  <si>
    <t xml:space="preserve">Coifa em chapa de aço galvanizada bitola 22 (0,7mm) completa inclusive exaustor </t>
  </si>
  <si>
    <t>de 1/2 hp de potência</t>
  </si>
  <si>
    <t>SUPERESTRUTURA</t>
  </si>
  <si>
    <t>Concreto armado para pilares e vigas de amarração, inclusive forma, armadura,</t>
  </si>
  <si>
    <t>lançamento e desforma</t>
  </si>
  <si>
    <t>de pvc e torneira de bóia</t>
  </si>
  <si>
    <t>de 60 cm, concreto p/ fundo esp. 10 cm, tubo de limpeza e escavação</t>
  </si>
  <si>
    <t>Lavatório aço inóx (0,45x2,75)m, apoio alvenaria, válvulas, sifãos e 06 torneiras crom.</t>
  </si>
  <si>
    <t>Tubo de pvc soldável marrom diâmetro 32mm (1"), inclusive conexões</t>
  </si>
  <si>
    <t>2x1,1 m, com grade de proteção em tela galvanizada, inclusive pintura</t>
  </si>
  <si>
    <t>2x1,1 m</t>
  </si>
  <si>
    <t>Báscula em alumínio natural, 2,0x0,60 m</t>
  </si>
  <si>
    <t>Báscula em alumínio natural, 1,5x0,80 m</t>
  </si>
  <si>
    <t>Báscula em alumínio natural, 2,0x0,80 m, inclusive grade proteção tela galv. e pintura</t>
  </si>
  <si>
    <t xml:space="preserve">TOTAL </t>
  </si>
  <si>
    <t>PRINCIPAIS REFERÊNCIAIS DE PREÇOS - BDI 28%</t>
  </si>
  <si>
    <t>SERVIÇOS AUXILIARES TÉCNICOS</t>
  </si>
  <si>
    <t>SERVIÇOS AUXILIARES ADMINISTRATIVOS</t>
  </si>
  <si>
    <t>Almoxarife/Apontador</t>
  </si>
  <si>
    <t>Vigia</t>
  </si>
  <si>
    <t>Apoio técnico a fiscalização a ser desempenhado por técnico de segundo grau (curso completo) em Edificações</t>
  </si>
  <si>
    <t>Equipe topográfica para serviços simples de locação e nivelamento (incluindo equipamento, transporte e profissionais nivel médio)</t>
  </si>
  <si>
    <t>Barracão de obra p/ depósito de materiais e ferramentas com área mínima de 6.00 m2, em chapa de compensado resinado 10 mm e cobertura em telhas de fibrocimento de 6mm, inclusive ponto de luz</t>
  </si>
  <si>
    <t>Barracão de obra para depósito de cimento com área de 9.00m2, em chapa de compensado resinado 10mm e cobertura em telhas de fibrocimento de 6mm, inclusive ponto de luz</t>
  </si>
  <si>
    <t>Galpão de obra para serraria, carpintaria, corte e armação com área de 18.00 m2, em peças de madeira 8x8cm e contraventamento de 5x7cm, cobertura em telhas de fibrocimento de 6mm, inclusive ponto de luz de energia</t>
  </si>
  <si>
    <t>Vestiário/Banheiro para obra com 2 chuveiros e armário para 20 empregados, área de 7.0 m2, em chapa compensada resinada 12mm, cobertura em telhas onduladas de fibrocimento 6mm, piso cimentado, inclusive ponto de luz e bancos</t>
  </si>
  <si>
    <t>Fornecimento, preparo e aplicação de concreto ciclópico Fck=15MPa com 30% de pedra de mão</t>
  </si>
  <si>
    <t xml:space="preserve">Fornecimento, dobragem e colocação em forma, de armadura CA-50 A média, diâm. de 6.3 a 10.0 mm </t>
  </si>
  <si>
    <t>Laje pré-moldada, sobrecarga 300 Kg/m2, vão de 3.5m a 4.3m, capeamento 4cm, esp. 12cm, Fck = 150 Kg/cm2</t>
  </si>
  <si>
    <t>Laje pré-moldada, sobrecarga 300 Kg/m2, vão de 5.0m a 5.7m, capeamento 4cm, esp. 16cm, Fck = 150 Kg/cm2</t>
  </si>
  <si>
    <t>Divisória de granito com 3 cm de espessura, assentada com argamassa de cimento e areia no traço 1:3, na cor cinza</t>
  </si>
  <si>
    <t>Marco de madeira de lei com 15 x 3 cm de batente, nas dimensões de 0.60 x 2.10m, 0.70 x 2.10m ou 0.80 x 2.10m</t>
  </si>
  <si>
    <t>Porta almofadada em madeira de lei, esp. 30mm para pintura, incl. dobradiças, excl. marco, alizar e fechadura, nas dimensões 0.60 x 2.10m</t>
  </si>
  <si>
    <t>Porta almofadada em madeira de lei, esp. 30mm para pintura, incl. dobradiças, excl. marco, alizar e fechadura, nas dimensões 0.70 x 2.10m</t>
  </si>
  <si>
    <t>Porta almofadada em madeira de lei, esp. 30mm para pintura, incl. dobradiças, excl. marco, alizar e fechadura, nas dimensões 0.80 x 2.10m</t>
  </si>
  <si>
    <t>Porta almofadada em madeira de lei, esp. 30mm para pintura, incl. dobradiças, excl. marco, alizar e fechadura, nas dimensões 0.80 x 2.10m, com visor de vidro</t>
  </si>
  <si>
    <t>FERRAGENS</t>
  </si>
  <si>
    <t>Fechadura com maçaneta tipo alavanca e chave tipo yale</t>
  </si>
  <si>
    <t>Fechadura com maçaneta tipo alavanca e chave tipo banheiro</t>
  </si>
  <si>
    <t>Prendedor de porta, cromado, fixação com parafuso, no piso ou rodapé</t>
  </si>
  <si>
    <t>Porta de abrir tipo veneziana em alumínio anodizado, linha 25, completa, incl. puxador com tranca, caixilho e contramarco para divisória de granito</t>
  </si>
  <si>
    <t>Tela de proteção de arame galvanizado 1/2" fio 12, com quadro em tubo de ferro galvanizado 1 1/2" e cantoneira de ferro 1/2" x 1/2" x1/8"</t>
  </si>
  <si>
    <t>Portão de ferro de abrir em barra chata, inclusive chumbamento</t>
  </si>
  <si>
    <t>Portão de ferro de correr em barra chata, inclusive chumbamento</t>
  </si>
  <si>
    <t>VIDROS</t>
  </si>
  <si>
    <t>Espelho para banheiros espessura 4 mm, incluindo chapa compensada 10 mm, moldura de alumínio em perfil L 3/4", fixado com parafusos cromados</t>
  </si>
  <si>
    <t>Estrutura de madeira de lei Paraju para telhado de telha ondulada de fribrocimento esp. 6mm, com pontaletes e caibros</t>
  </si>
  <si>
    <t>Cobertura nova de telhas onduladas de fibrocimento 6.0mm, inclusive cumeeiras e acessórios de fixação</t>
  </si>
  <si>
    <t>Rufo em chapa metálica nº 26, largura de 30 cm</t>
  </si>
  <si>
    <t>Calha em concreto armado Fck=15 MPa em "U" nas dimensões de 38 x 56 cm</t>
  </si>
  <si>
    <t>Platibanda de alvenaria de bloco cerâmico 10x20x20cm, assentado com argamassa de cimento, cal hidratada CH1 e areia no traço 1:0,5:8, amarrada com pilaretes em concreto armado a cada 2m (H=1.0m), exclusive revestimento</t>
  </si>
  <si>
    <t>Impermeabilização com manta asfáltica aluminizada atendendo NBR 9952, asfalto polimérico, esp.4mm reforçada com filme em polietileno, regularização da base com arg.1:4 espessura mínima de 15mm e juntas dilatação</t>
  </si>
  <si>
    <t>Chapisco com argamassa de cimento e areia média ou grossa lavada no traço 1:3, espessura 5 mm</t>
  </si>
  <si>
    <t>REVESTIMENTOS DE PAREDES INTERNAS/EXTERNAS</t>
  </si>
  <si>
    <t>Acabamento em alumínio com perfil de canto para arremate das paredes</t>
  </si>
  <si>
    <t>Cerâmica 10 x 10 cm, na cor branca, marcas de referência, empregando argamassa colante, inclusive rejuntamento esp. 5 mm com argamassa pré-fabricada em paredes internas e externas</t>
  </si>
  <si>
    <t>Roda parede em granito cinza 3x2cm, com acabamento abaulado nos dois lados</t>
  </si>
  <si>
    <t>Pastilha de vidro colorida 2x2 cm (vidrotil), assentada com argamassa colante e aplicação de rejunte pré-fabricado, marcas de referência</t>
  </si>
  <si>
    <t>Chapin de granito cinza polido, 20 cm, esp. 2cm</t>
  </si>
  <si>
    <t>Regularização de base p/ revestimento cerâmico, com argamassa de cimento e areia no traço 1:5, espessura 3cm</t>
  </si>
  <si>
    <t>Piso cerâmico 31 x 31cm, PEI 5, marca de referência, assentado com argamassa de cimento colante, inclusive rejuntamento</t>
  </si>
  <si>
    <t>Passeio em cimentado camurçado com argamassa de cimento e areia no traço 1:3 esp. 1.5cm e lastro de concreto com 8cm de espessura, inclusive preparo de caixa</t>
  </si>
  <si>
    <t>Rodapé de granito cinza esp. 2cm, h=7cm, assentado com argamassa de cimento, cal hidratada CH1 e areia no traço 1:0,5:8, incl. rejuntamento com cimento branco</t>
  </si>
  <si>
    <t>Peitoril de granito cinza polido, 20 cm, esp. 2cm</t>
  </si>
  <si>
    <t>Bancada de granito com espessura de 2 cm</t>
  </si>
  <si>
    <t>Bancada e tanque para panelões em granito cinza andorinha, esp. 2cm, dim. 0.80x1.10m, base de concreto e apoio em alvenaria, frontão h=10cm, incl. válvula e sifão</t>
  </si>
  <si>
    <t>Prateleiras em granito cinza, esp. 2cm</t>
  </si>
  <si>
    <t>Pintura com tinta látex PVA, marcas de referência, inclusive selador, em forros, a duas demãos</t>
  </si>
  <si>
    <t>Pintura com tinta acrílica, marcas de referência, inclusive selador acrílico, em paredes a três demãos</t>
  </si>
  <si>
    <t>Pintura com tinta esmalte sintético, marcas de referência, inclusive fundo branco nivelador, em madeira, a duas demãos</t>
  </si>
  <si>
    <t>Pintura com tinta esmalte sintético, marcas de referência, a duas demãos, inclusive fundo anticorrosivo a uma demão, em metal</t>
  </si>
  <si>
    <t>Aplicação de resina epoxi sobre piso em granilite polido, Intergard 567 - ref. Internacional ou equivalente, a três demãos, com aplicador de selador a base de epoxi, 1 demão</t>
  </si>
  <si>
    <t>SERVIÇOS EXTERNOS</t>
  </si>
  <si>
    <t>Blocos pré-moldados de concreto tipo pavi-s, modelo "ondinha", espessura de 6 cm natural e resistência a compressão mínima de 35MPa, assentados sobre colchão de pó de pedra na espessura de 10 cm</t>
  </si>
  <si>
    <t>Blocos pré-moldados de concreto tipo pavi-s, modelo "ondinha", espessura de 6 cm colorido e resistência a compressão mínima de 35MPa, assentados sobre colchão de pó de pedra na espessura de 10 cm</t>
  </si>
  <si>
    <t>Blocos pré-moldados de concreto tipo pavi-s, modelo reticulado, espessura de 6 cm natural e resistência a compressão mínima de 35MPa, assentados sobre colchão de pó de pedra na espessura de 10 cm</t>
  </si>
  <si>
    <t>PAISAGISMO</t>
  </si>
  <si>
    <t>Fornecimento e plantio de grama em placas tipo esmeralda</t>
  </si>
  <si>
    <t>Fornecimento e plantio de Palmeiras Imperiais com 3,00m de tronco</t>
  </si>
  <si>
    <t xml:space="preserve">un </t>
  </si>
  <si>
    <t>Limpeza geral de obras (praças e jardins)</t>
  </si>
  <si>
    <t>Conjunto de 03 mastros, para bandeira, em ferro galvanizado, 2 com 7,50m de altura e 1 com 9,0m de altura, nos diâmetros de 4", 3" e 2", inclusive base de concreto</t>
  </si>
  <si>
    <t>Placa de acrilico para identificação de ambientes</t>
  </si>
  <si>
    <t>Emassamento de paredes internas e forros, com duas demãos de massa à base de PVA</t>
  </si>
  <si>
    <t>Emassamento de paredes externas, com duas demãos de massa acrílica</t>
  </si>
  <si>
    <t>Pintura com textura acrílica, marcas de referência, inclusive selador, em paredes externas</t>
  </si>
  <si>
    <t>PLAY-GROUND</t>
  </si>
  <si>
    <t>Fornecimento e espalhamento de areia média lavada</t>
  </si>
  <si>
    <t>Gangorra em tronco de eucalipto nos diâmetros de 20 e 25 cm</t>
  </si>
  <si>
    <t>Escorregador de aço galvanizado</t>
  </si>
  <si>
    <t>Balanço de 3 lugares de aço galvanizado</t>
  </si>
  <si>
    <t>Mureta de alvenaria de blocos cerâmicos 10x20x20cm, com pilaretes a cada 3 m, esp. 10cm e h=0.80m, revestido com chapisco e reboco, inclusive pilaretes, cintas e sapatas, empregando argamassa de cimento cal e areia</t>
  </si>
  <si>
    <t>Elementos decorativos em alvenaria na fachada</t>
  </si>
  <si>
    <t>Cerca em PVC, branco, elementos tubulares e acabamentos de pontas coloridos</t>
  </si>
  <si>
    <t>Ponto de torneira de jardim (para praças)</t>
  </si>
  <si>
    <t>Fornecimento e instalação de fechadura elétrica para portão, com interfone, fios e eletrodutos até a edificação</t>
  </si>
  <si>
    <t>Envelopamento em concreto simples com consumo  mínimo de cimento de 250kg/m3, inclusive escavação para profundidade mínima do eletroduto de 50 cm, de 25 x 30 cm, para 1 eletroduto</t>
  </si>
  <si>
    <t>Eletroduto de PVC rígido roscável, diâm. 3/4" (25mm), inclusive conexões</t>
  </si>
  <si>
    <t>Eletroduto de PVC rígido roscável, diâm. 1" (32mm), inclusive conexões</t>
  </si>
  <si>
    <t>Eletroduto de PVC rígido roscável, diâm. 1 1/4" (40mm), inclusive conexões</t>
  </si>
  <si>
    <t>Fio ou cabo de cobre termoplástico, com isolamento para 1000V, seção de 6.0 mm2</t>
  </si>
  <si>
    <t>Fio ou cabo de cobre termoplástico, com isolamento para 1000V, seção de 10.0 mm2</t>
  </si>
  <si>
    <t xml:space="preserve">Quadro de distribuição de energia, de embutir, com 12 divisões modulares com barramento      </t>
  </si>
  <si>
    <t>Automatização de portões de correr, com roldanas, trilhos, gremalheiras, motores elétricos e controle remoto</t>
  </si>
  <si>
    <t>Abrigo para cavalete em alv. de blocos cerâmicos 10x20x20cm dim.interna 50x30x45cm, c/tampa concreto armado esp.5cm, revest. int. e externo em reboco e lastro concreto esp.10cm, conf.proj.(utilizando arg. cimento, cal e areia)</t>
  </si>
  <si>
    <t>Barrilete, inclusive tubulação, conexões e registros da limpeza, extravasor e suspiro</t>
  </si>
  <si>
    <t>Prumada de água pluvial</t>
  </si>
  <si>
    <t>Ponto para esgoto secundário (pia, lavatório, mictório, tanque, bidê, etc...)</t>
  </si>
  <si>
    <t>Tubo PVC rígido para esgoto no diâmetro de 100mm incluindo escavação e aterro com areia</t>
  </si>
  <si>
    <t>Tubo PVC rígido para esgoto no diâmetro de 150mm incluindo escavação e aterro com areia</t>
  </si>
  <si>
    <t>Caixa de inspeção em alv. bloco concreto 9x19x39cm, dim. 60x60cm e Hmáx=1m, c/ tampa de ferro fundido 40x40cm, lastro de concreto esp.10cm, revest. interno c/ chapisco e reboco impermeabiliz, incl. escavação, reaterro e enchimento</t>
  </si>
  <si>
    <t>Caixa de gordura em alv. bloco 9x19x39cm, dim. 60x60cm e Hmáx=10, c/ tampa de ferro fundido, lastro concr. esp. 10cm, revest. intern. c/ chapisco e reboco impermeab., escavação, reaterro e parede int. em concreto</t>
  </si>
  <si>
    <t>Registro de gaveta com canopla cromada, diâmetro 25mm (3/4")</t>
  </si>
  <si>
    <t>Registro de pressão com canopla cromada, diâmetro 25mm (3/4")</t>
  </si>
  <si>
    <t>Registro de gaveta bruto, diâmetro 25mm (3/4")</t>
  </si>
  <si>
    <t>Cuba louça de embutir completa, marcas de referência, inclusive válvula e sifão</t>
  </si>
  <si>
    <t>Lavatório de Canto ref. L101 DECA ou equivalente, inclusive válvula, sifão e engates cromados</t>
  </si>
  <si>
    <t>Fossa séptica de anéis pré-moldados de concreto, diâmetro 2.50 m, H útil 2.50m completa, incluindo tampa com visita de 60cm, concreto para o fundo esp.10 cm, tubo de limpeza e escavação</t>
  </si>
  <si>
    <t>Filtro anaeróbio de anéis pré-moldados de concreto, diâm. 2.50m, Hútil 2.50m, compl., incl. tampa com visita 60cm, concreto para o fundo esp. 10cm, escavação, brita 4 e tubulação de saída esgoto 150mm</t>
  </si>
  <si>
    <t>Porta toalha de louça branca, marcas de referência</t>
  </si>
  <si>
    <t>Cabide de louça branca com 2 ganchos, marcas de referência</t>
  </si>
  <si>
    <t>Papeleira de louça branca, 15x15cm, marcas de referência</t>
  </si>
  <si>
    <t>Saboneteira de louça branca de 7,5 x 15 cm, marcas de referência</t>
  </si>
  <si>
    <t>Cuba louça branca oval, de embutir, marca de referência, inclusive válvula e sifão</t>
  </si>
  <si>
    <t>Bacia sifonada de louça branca com caixa acoplada, inclusive assento e demais acessórios</t>
  </si>
  <si>
    <t>Bebedouro de aço inox, marcas de referência, inclusive válvula, sifão cromado e torneiras, exclusive alvenaria, dim. 0.45x2.75 m</t>
  </si>
  <si>
    <t>Ducha manual, com registro, marcas de referência</t>
  </si>
  <si>
    <t>Reservatório de fibra de vidro de 5.000 L, inclusive peça de madeira 6 x 16 cm para apoio, flanges e torneira de bóia</t>
  </si>
  <si>
    <t>Torneira pressão cromada diâm. 1/2" para lavatório, marcas de referência</t>
  </si>
  <si>
    <t>Torneira pressão cromada diam. 1/2" para pia, marcas de referência</t>
  </si>
  <si>
    <t>Torneira para jardim de 3/4" marcas de referência</t>
  </si>
  <si>
    <t>Subestação externa aérea trifásica 150KVA, completa, com quadros de medição, transformador a óleo, chave geral tripolar, poste e acessórios, conforme NOR-TEC-01 da Escelsa, inclusive mureta revestida com argamassa de cimento, cal hidratada CH1 e areia no traço 1:0.5:6</t>
  </si>
  <si>
    <t>Envelopamento de concreto simples com consumo mínimo de cimento de 250kg/m3, inclusive escavação para profundidade mínima do eletroduto de 50 cm, de 25 x 30 cm, para 2 eletrodutos</t>
  </si>
  <si>
    <t>Cabo de cobre termoplástico, com isolamento para 1000V, seção de 300.0 mm2</t>
  </si>
  <si>
    <t>Quadro distrib. energia, embutido, capacidade para 56 disjuntores DIN, com barramento trifásico 100A barra neutro e terra, fabricado em chapa de aço 12 USG com porta, espelho, trinco com fechad ch yale, Ref. QDTN II-16DIN-CEMAR</t>
  </si>
  <si>
    <t>Eletroduto flexível corrugado 1", marca de referência</t>
  </si>
  <si>
    <t>Abertura e fechamento de rasgos em alvenaria, para passagem de eletroduto diâm. 1 1/4"a 2"</t>
  </si>
  <si>
    <t>Abertura e fechamento de rasgos em alvenaria, para passagem de eletrodutos diâm. 1/2" a 1"</t>
  </si>
  <si>
    <t>Ponto padrão de luz no teto - considerando eletroduto PVC rígido de 3/4" inclusive conexões (4.5m), fio isolado PVC de 2.5mm2 (16.2m) e caixa estampada 4x4" (1 und)</t>
  </si>
  <si>
    <t>Ponto padrão de luz na parede - considerando eletroduto PVC rígido de 3/4" inclusive conexões (4.5m), fio isolado PVC de 2.5mm2 (16.2m) e caixa estampada 4x4" (1 und)</t>
  </si>
  <si>
    <t>Ponto padrão de tomada 2 pólos mais terra - considerando eletroduto PVC rígido de 3/4" inclusive conexões (5.0m), fio isolado PVC de 2.5mm2 (16.5m) e caixa estampada 4x2" (1 und)</t>
  </si>
  <si>
    <t>Ponto padrão de tomada para chuveiro elétrico - considerando eletroduto PVC rígido de 3/4" inclusive conexões (9.0m), fio isolado PVC de 6.0mm2 (32.5m) e caixa estampada 4x2" (1 und)</t>
  </si>
  <si>
    <t>Ponto padrão de tomada para ar refrigerado - considerando eletroduto PVC rígido de 3/4" inclusive conexões (6.0m), fio isolado PVC de 4.0mm2 (21.6m) e caixa estampada 4x2" (1 und)</t>
  </si>
  <si>
    <t>Ponto padrão de ventilador no teto - considerando eletroduto PVC rígido de 3/4" inclusive conexões (4.5m), fio isolado PVC de 2.5mm2 (21.6m) e caixa estampada 4x4" (1 und)</t>
  </si>
  <si>
    <t>Ponto padrão de interruptor de 1 tecla paralelo - considerando eletroduto PVC rígido de 3/4" inclusive conexões (8.5m), fio isolado PVC de 2.5mm2 (28.8m) e caixa estampada 4x2" (1 und)</t>
  </si>
  <si>
    <t>Ponto padrão de interruptor de 1 tecla simples e 1 tomada dois pólos mais terra 10A/250V - considerandoeletroduto PVC rígido de 3/4" inclusive conexões (4.5m), fio isolado PVC de 2.5mm2 (19.4m) e caixa estampada 4x2" (1 und)</t>
  </si>
  <si>
    <t>Ponto padrão de poste para iluminação externa - considerando eletroduto PVC rígido de 3/4" inclusive conexões (7.7m) e fio isolado PVC de 2.5mm2 (25.2.0m)</t>
  </si>
  <si>
    <t>Ponto padrão de interruptor para ventilador - considerando eletroduto PVC rígido de 3/4" inclusive conexões (3.3m), fio isolado PVC de 2.5mm2 (12.0m) e caixa estampada 4x2" (1 und)</t>
  </si>
  <si>
    <t>Ponto padrão de tomada para coifa - considerando eletroduto PVC rígido de 3/4" inclusive conexões (6.0m), fio isolado PVC de 4.0mm2 (21.6m) e caixa estampada 4x2" (1 und)</t>
  </si>
  <si>
    <t>Disjuntor bipolar 15 A a 50 A</t>
  </si>
  <si>
    <t>Disjuntor termomagnético tripolar 400 A</t>
  </si>
  <si>
    <t>Interruptor de duas teclas simples 10A/250V, com placa 4x2"</t>
  </si>
  <si>
    <t>Interruptor três teclas simples 10A/250V, c/ placa 4x2"</t>
  </si>
  <si>
    <t>Tomada 3 polos 20A/250V, com placa 4x2"</t>
  </si>
  <si>
    <t>Interruptor de uma tecla paralelo 10A/250V, com placa 4x2"</t>
  </si>
  <si>
    <t>Ventilador de teto conjugado com lâmpada eletrônica compacta de 21W e luminária, fornecido com comando para controle de velocidade, ventilação e reversão</t>
  </si>
  <si>
    <t>Campainha tipo prato, marca de referência Pial cod. 414.18</t>
  </si>
  <si>
    <t>Coifa em chapa de aço galvanizado bitola 22 (0.7 mm), completa inclusive exaustor de 1/2 hp de potência</t>
  </si>
  <si>
    <t>Chuveiro elétrico tipo ducha</t>
  </si>
  <si>
    <t>INSTALAÇÃO DE TELEFONE / INTERFONE</t>
  </si>
  <si>
    <t>Ponto de telefone / interfone</t>
  </si>
  <si>
    <t>Caixa de passagem/distribuição do tipo CIE-2 20x20x12 cm</t>
  </si>
  <si>
    <t>Caixa de passagem 4x4", padrão TELEBRÁS</t>
  </si>
  <si>
    <t>INSTALAÇÃO DE GÁS</t>
  </si>
  <si>
    <t>Pára-raios tipo franklim incluindo base de fixação, conjunto de contraventagem c/abraçadeira p/3 estais em tubo e demais acessórios c/exceção do cabo de cobre de descida e suportes isoladores</t>
  </si>
  <si>
    <t>Condutor de cobre nú, seção de 35mm2, inclusive suportes isoladores e acessórios de fixação</t>
  </si>
  <si>
    <t>Cabo condutor de cobre eletrolítico nu, tempera meio dura, encordoamento classe 2, para aterramento, diam. 50mm2</t>
  </si>
  <si>
    <t>Extintor de incêndio de pó químico seco 6 Kg , inclusive suporte para fixação e placa sinalizadora</t>
  </si>
  <si>
    <t>INSTALAÇÃO DE ILUMINAÇÃO DE EMERGÊNCIA</t>
  </si>
  <si>
    <t>Ponto de antena de TV - considerando eletroduto PVC rígido de 3/4" inclusive conexões (3.0m), cabo coaxial 75 Ohms (4.5m) e caixa estampada 4x2" (1 und)</t>
  </si>
  <si>
    <t>Caixa de passagem 4x4"</t>
  </si>
  <si>
    <t>Ponto para sistema de som, com fio apropriado 0,75mm2, sobre rebaixamento, até a central</t>
  </si>
  <si>
    <t>Barra de apoio em aço inóx, diâm. 3 cm, comprimento de 80 cm, para sanitário de deficientes</t>
  </si>
  <si>
    <t>Caixa de som 800 Watts, instalada junto ao teto</t>
  </si>
  <si>
    <t>Instalação, Mobilização/Desmobilização de Obra (1% valor da obra)</t>
  </si>
  <si>
    <t>Sumidouro de anéis pré-moldados de concreto perfurados, diâmetro 2.50m, Hútil 3.00m, inclusive tampa com visita 60cm e brita para o fundo 50cm</t>
  </si>
  <si>
    <t>Sistema de ar condicionado Split Space 36.000 Btu/h, 220V, controle remoto, composto de condensador e evaporador, fornecimento e instalação (SALA DE REPOUSO)</t>
  </si>
  <si>
    <t>Sistema de ar condicionado Split HW 18.000 Btu/h, 220V, controle remoto, composto de condensador e evaporador, fornecimento e instalação (SALA DOS PROFESSORES)</t>
  </si>
  <si>
    <t>Ponto com registro de pressão (chuveiro, mictório, etc...)</t>
  </si>
  <si>
    <t>Porta em madeira de lei para pintura com barra de apoio em inox e barra de proteção 40cm em laminado acabamento aço escovado, incl. dobradiças, excl. marco, alizar e fechadura, nas dimensões 0.80 x 2.10m</t>
  </si>
  <si>
    <t>EQUIPAMENTOS AUXILIARES</t>
  </si>
  <si>
    <t>Locação de andaime metálico para fachada - tipo torre (aluguel mensal)</t>
  </si>
  <si>
    <t>h</t>
  </si>
  <si>
    <t>Impermeabilização de estrutura com Sika Top 107 ou equivalente</t>
  </si>
  <si>
    <t>Alvenaria de aperto em tijolos maciços (7x10x20)cm inclinados, em paredes de 10cm</t>
  </si>
  <si>
    <t>Tela de fio de arame nº 12, galvanizada, com malha de 1", fixada em alvenaria, para proteção de revestimento</t>
  </si>
  <si>
    <t>Transporte semanal de mão de obra especializada para regiões que não a possuam</t>
  </si>
  <si>
    <t>sem</t>
  </si>
  <si>
    <t>Serra circular, motor 5cv, exclusive operador</t>
  </si>
  <si>
    <t>Serra policorte, motor 5cv, exclusive operador</t>
  </si>
  <si>
    <t>Pastilha cerâmica 5 x 5 cm, porcelana, assentada com argamassa de cimento colante e rejunte pré-fabricado, marcasde referência</t>
  </si>
  <si>
    <t>LOCAL: LOCALIDADE DE SANTA LÚCIA - PRESIDENTE KENNEDY - ES</t>
  </si>
  <si>
    <t>Sistema de ar condicionado Split HW 12.000 Btu/h, 220V, controle remoto, composto de condensador e evaporador, fornecimento e instalação (ADMINISTRAÇÃO E SECRETARIA)</t>
  </si>
  <si>
    <t>Gradil em metalon 30x30mm galvanizado, inclusive chumbamento</t>
  </si>
  <si>
    <t>Portão de correr, em metalon 30x30mm, galvanizado, inclusive chumbamento</t>
  </si>
  <si>
    <t>Portão de abrir, em metalon 30x30mm, galvanizado, inclusive chumbamento</t>
  </si>
  <si>
    <t xml:space="preserve">Peitoril de granito cinza plido, 30cm, esp. 2cm </t>
  </si>
  <si>
    <t>Escada tipo marinheiro de tubo de ferro 1" e 3/4", com h=4.20m, para acesso a caixa d'água, inclusive pintura em esmalte sintético, conforme detalhe em projeto</t>
  </si>
  <si>
    <t>und</t>
  </si>
  <si>
    <t>Cobertura com telhas onduladas translúcidas inclusive fixação  (Área de secagem de roupa)</t>
  </si>
  <si>
    <t>Telha em aço galvanizado trapezoidal 40, e=0.50mm, pintura cor branca nas duas faces, inclusive acessório de fixação, ref. Stanto André, Eternit, Metform ou equivalente</t>
  </si>
  <si>
    <t>Conector de inspeção e emenda em latão para cabo de cobre de 35mm2</t>
  </si>
  <si>
    <t>Conector pressão bimetálico para cabo de cobre de 35mm2 de alta resistência mecânica</t>
  </si>
  <si>
    <t>Alizar de madeira de lei paraju ou equivalente 6 x 2 cm, com rebaixo para revestimento</t>
  </si>
  <si>
    <t>Ponto para caixa sifonada, inclusive caixa sifonada pvc 150x150x50mm com grelha em aço inox</t>
  </si>
  <si>
    <t>Projeto de Fundações e Revisão em Projeto Estrutural (C.M.E.I. com 01 pavimento Área =785,13 m2)</t>
  </si>
  <si>
    <t>TABELA REFERENCIAL DE PREÇOS DE PROJETOS IOPES 2013 (METADE)</t>
  </si>
  <si>
    <t>1% DO VALOR DA OBRA</t>
  </si>
  <si>
    <t>TABELA REFERENCIAL DE PREÇOS DE PROJETOS IOPES 2013</t>
  </si>
  <si>
    <t>Projeto de Sistema de Cabeamento Estruturado - Telefônico, Lógica, Sonorização e TV (C.M.E.I. com 01 pavimento Área =785,13 m2)</t>
  </si>
  <si>
    <t>Mobilização e desmobilização de equipe e equipamento de sondagem SPT, inclusive deslocamento na Grande Vitória</t>
  </si>
  <si>
    <t>Sondagem de simples reconhecimento tipo SPT, incl. deslocamento local do equipamento até 500 m</t>
  </si>
  <si>
    <t>Projeto de Estrutura Metálica</t>
  </si>
  <si>
    <t>Rodapé de granito cinza esp. 2cm, h=17cm, assentado com argamassa de cimento, cal hidratada CH1 e areia no traço 1:0,5:8, incl. rejuntamento com cimento branco (contorno externo junto ao passeio)</t>
  </si>
  <si>
    <t>Fornecimento e instalação de poste ornamental com altura de 3,00 m, pintado com tinta esmalte sintético a duas demãos, sobre fundo anticorrosivo, incl. duas luminárias com uma lâmpada vapor metálico de 150W, reator alto fator de potência 150W/220V e relés fotoelétricos cada</t>
  </si>
  <si>
    <t>Poste circular de concreto de 9m padrão ESCELSA, incl. luminária tipo 4 pétalas mod. PHOENIX 400 SR Tecnowatt, com 4 lâmpadas vapor metálico de 400W e reator alto fator de potência 400W/220V-marca de referência e relés fotoelétricos</t>
  </si>
  <si>
    <t>Estrutura metálica em metalon 40x80mm galvanizado, pintada</t>
  </si>
  <si>
    <t>Fornecimento e plantio de Ravenala com 2,00m de altura</t>
  </si>
  <si>
    <t>Escavação manual em material de 1º categoria, até 1,50m de profundidade, incl. contenção junto ao muro divisório</t>
  </si>
  <si>
    <t xml:space="preserve">Pintura com tinta acrílica, marcas de referência, inclusive selador acrílico, em paredes a três demãos, incl contenção junto ao muro divisório </t>
  </si>
  <si>
    <t>Reaterro apiloado de cavas de fundação, em camadas de 20cm, incl. contenção junto ao muro divisório</t>
  </si>
  <si>
    <t>Forma de tábua de madeira de 2.5 x 30.0 cm para fundações, levando-se em conta a utilização 5 vezes (incluido o material, corte, montagem, escoramento e desfôrma) incl. contenção junto ao muro divisório</t>
  </si>
  <si>
    <t>Fornecimento, dobragem e colocação em forma, de armadura CA-50 A média, diâm. de 6.3 a 10.0 mm, incl. contenção junto ao muro divisório</t>
  </si>
  <si>
    <t>Alvenaria de embasamento em blocos de concreto 15x20x40 cm, cheios de concreto, incl. contenção junto ao muro divisório</t>
  </si>
  <si>
    <t>Cobertura em Policarbonato compacto fumê apoiada sobre estrutura metálica, inclusive pintura esmalte sintético sobre metal</t>
  </si>
  <si>
    <t>Fôrma em chapa de madeira compensada plastificada 12mm para estrutura em geral, 5 reaproveitamentos, reforçada com sarrafos de madeira 2.5x10cm, incl. desforma</t>
  </si>
  <si>
    <t>Verga/contaverga reta de concreto armado 10 x 5 cm, Fck = 15 MPa, inclusive forma, armação e desforma, vãos e ao meio das paredes geral</t>
  </si>
  <si>
    <t>Letras em aço escovado com 20cm de altura (nome do C.E.M.E.I., na fachada)</t>
  </si>
  <si>
    <t>Betoneira 320L elétrica trifásica com carregador mecânico com operador</t>
  </si>
  <si>
    <t>Transporte local com basculante de 5 m3, rodovia não pavimentada, incl. contenção junto ao muro divisório</t>
  </si>
  <si>
    <t>Fornecimento, preparo e aplicação de concreto Fck=20 MPa (brita 1), incl. preenchimento das nervuras da laje e contenção junto ao muro divisório</t>
  </si>
  <si>
    <t>Alvenaria de blocos cerâmicos 10 furos 10x20x20cm, assentados c/argamassa de cimento, cal hidratada CH1 e areia traço 1:0,5:8, esp. das juntas 12mm e esp. das paredes s/revestimento, 10cm (bloco comprado na fábrica, posto obra)</t>
  </si>
  <si>
    <t>Chapisco com argamassa de cimento e areia média ou grossa lavada no traço 1:3, espessura 5 mm,  incl. contenção junto ao muro divisório</t>
  </si>
  <si>
    <t>Reboco tipo paulista de argamassa de cimento, cal hidratada CH1e areia média ou grossa lavada no traço 1:0.5:6, espessura 25 mm,  incl. contenção junto ao muro divisório</t>
  </si>
  <si>
    <t>Piso argamassa alta resistência tipo granilite ou equiv de qualidade comprovada, esp de 10mm, com juntas plástica em quadros de 1m, na cor natural, com acabamento polido mecanizado, inclusive regularização e=3.0cm</t>
  </si>
  <si>
    <t>Bacia sifonada infantil de louça branca, com caixa acoplada, marcas de referência, inclusive assento e demais acessórios</t>
  </si>
  <si>
    <t>Caixa de passagem de alvenaria de blocos de concreto 9x19x39cm, dimensões de 80x80x80m, com revestimento interno em chapisco e reboco tampa de ferro fundido esp. 5cm e lastro de brita 5cm</t>
  </si>
  <si>
    <t>Quadro distrib. energia, embutido ou semi embutido, capac. p/ 34 disj. DIN, c/barram trif. 100A barra. neutro e terra, fab. em chapa de aço 12 USG com porta, espelho, trinco com fechad ch yale, Ref. QDTN II-34DIN-CEMAR ou equiv</t>
  </si>
  <si>
    <t>Luminaria sobrepor compl.,corpo ch. aço pintada branca,refletor aletas parabólicas alum.alta pureza e refletância,2 lâmp.fluor.tubulares de 32W/127V, reator duplo 127V,part.ráp.AFP, soq. antivib.,ref. CAA01-S232 Lumicenter ou equiv.</t>
  </si>
  <si>
    <t>Luminaria sobrepor compl.,corpo ch. aço pintada branca,refletor,aletas parabólicas alum.alta pureza e refletância,2 lâmp.fluor.tubulares de 16W/127V, reator duplo 127V,part.ráp.AFP,soq. antivib.,ref. CAA01-S216 Lumicenter ou equiv.</t>
  </si>
  <si>
    <t>Luminária sobrepor compl.,corpo ch. aço pintada branca,refletor,aletas parabólicas alum.alta pureza e refletância,4 lâmp.fluor.tubulares de 32W/127V,reatores duplo 127V, part.ráp.AFP,soq. antivib.,ref.CAA01-S416 Lumicenter ou equiv.</t>
  </si>
  <si>
    <t>Interruptor de uma tecla simples 10A/250V e uma tomada 2 polos universal 10A/250V, c/ placa 4x2"</t>
  </si>
  <si>
    <t>Caixa de telefone em chapa de aço padrão TELEBRAS do tipo CIE-4 600x600x120 cm</t>
  </si>
  <si>
    <t>Aterramento com haste terra 5/8" x 2.40, cabo de cobre nu 6mm2, incl. caixa de concreto 30 x 30 cm</t>
  </si>
  <si>
    <t>Placa de sinalização de segurança CODIGO 14 - 315/158(NBR 13.434); CÓDIGO S3(NT 14/2010-ES) ("SAIDA DE EMERGÊNCIA" - seta vertical)</t>
  </si>
  <si>
    <t>Ponto para iluminação de emergência completo, inclusive bloco autônomo de iluminação 2x9W com tomada universal</t>
  </si>
  <si>
    <t>Varal externo para secagem de roupas, em estrutura em trilhos metálicos TR-68, com tirantes em cabos de aço revestidos e estais de sustentação</t>
  </si>
  <si>
    <t xml:space="preserve">Escavação e carga de material de 1ª categoria, com trator de esteira e pá carregadeira   </t>
  </si>
  <si>
    <t>ton</t>
  </si>
  <si>
    <t>Espalhamento de material de 1ª categoria com motoniveladora</t>
  </si>
  <si>
    <t>Compactação de aterros 100% PN</t>
  </si>
  <si>
    <t xml:space="preserve">Escavação e carga de material de 1ª categoria, com trator de esteira e pá carregadeira, incl. contenção junto ao muro divisório   </t>
  </si>
  <si>
    <t>Transporte até 25km, montagem e desmontagem de bate-estacas com martelo pesando até 2,5t, com torre, inclusive horas improdutivas da equipe e do equipamento na ida, volta, na montagem e na desmontagem. Para distância além de 25km acrescentar 0,5% para cada km adicional</t>
  </si>
  <si>
    <t>Estaca prémoldada de concreto armado 32 T, fornecimento, cravação e emendas</t>
  </si>
  <si>
    <t>Fornecimento, preparo e aplicação de concreto Fck=25 MPa (brita 1), incl. preenchimento das nervuras da laje</t>
  </si>
  <si>
    <t>Escoramento de forma de 3,30 até 3,50m de pé-direito, com pinho de 3ª, tábuas empregadas 3 vezes, prumos 4 vezes</t>
  </si>
  <si>
    <t>Vidro temperado, fumê, de 6mm de espessura, caixilho em alumínio, puxadores e trancas, colocado</t>
  </si>
  <si>
    <t>Estrutura metálica em arco (Área de secagem de roupa)</t>
  </si>
  <si>
    <t>Sanca de gesso para forro convencional, fornecimento e montagem (corredores e salas)</t>
  </si>
  <si>
    <t>COMPOSIÇÃO AUXILIAR VER MEMÓRIA</t>
  </si>
  <si>
    <t>Fornecimento e instalaçao de lona plástica preta, para impermeabilização, espessura 150 micras</t>
  </si>
  <si>
    <t>Bancada e tanque para lavanderia em granito cinza andorinha, esp. 2cm, dim. 0.80x1.10m, base de concreto e apoio em alvenaria, frontão h=10cm, incl. válvula e sifão</t>
  </si>
  <si>
    <t>Cuba de aço inox n° 1, marcas de referência Fisher, Metalpress ou Mekal, inclusive válvula de metal 1 1/4" e sifão cromado 1 x 1/2", excl. torneira</t>
  </si>
  <si>
    <t>Bacia sifonada de louça branca com caixa acoplada, para portadores de necessidades especiais, Vogue Plus Conforto - Linha Conforto, mod P51, incl. assento com abertura frontal, ref.AP52,marca de ref. Deca ou equivalente</t>
  </si>
  <si>
    <t>Escovário de aço inox ou granito, liga AISI 304, N° 18, marcas de referência Fischer, Metalpress ou Mekal, inclusive apoio de concreto, argamassa de apoio e assentamento, válvula e sifão cromados, exclusive torneiras</t>
  </si>
  <si>
    <t>Torneira pressão cromada, diam. 1/2" para tanque e escovário, marcas de referência</t>
  </si>
  <si>
    <t>Eletroduto de PVC rígido roscável, diâm. 4" (110mm), inclusive conexões</t>
  </si>
  <si>
    <t>Caixa de inspeção em PVC, diâmetro 300 mm, ref TEL-552, marca de referência Termotécnica ou
equivalente, inclusive escavação e reaterro</t>
  </si>
  <si>
    <t>Presilha de latão ref. 744, inclusive parafuso fenda DN 4,2x32mm e bucha nylon DN 6mm e vedação dos furos com poliuretano ref. 5905, marca de ref. Termotécnica ou equivalente</t>
  </si>
  <si>
    <t>Caixa de equalização de potenciais para uso interno e externo com nove (9) terminais para aterramento (BEP), em aço, com flange inferior e vedação na porta, ref. TEL-903, marca de referência Termotécnica ou equivalente</t>
  </si>
  <si>
    <t>Microfone sem fio, 700 mW, inclusive base receptora,  fonte de alimentação, cabos e baterias</t>
  </si>
  <si>
    <t>Muro de alvenaria de blocos de concreto 9x19x39cm, c/ pilares a cada 2 m, esp. 9cm e h=2m, revestido com chapisco, reboco e pintura acrílica a 2 demãos, incl. pilares, cintas e sapatas, empregando arg. cimento cal e areia</t>
  </si>
  <si>
    <t>Caixa ralo em blocos pré-moldados e grelha articulada em FFA</t>
  </si>
  <si>
    <t>DER ES ITEM 41241 NOV/2013 BDI 35%</t>
  </si>
  <si>
    <t>DER ES ITEM 40647 NOV/2013 BDI 35%</t>
  </si>
  <si>
    <t>Caixa coletora concreto armado H-&gt; 2,00 m, inclusive escavação</t>
  </si>
  <si>
    <t>DER ES ITEM 40563 NOV/2013 BDI 35%</t>
  </si>
  <si>
    <t>Caixa de passagem de alvenaria de blocos de concreto 9x19x39cm, dimensões de 40x40x50cm, com revestimento interno em chapisco e reboco, tampa de concreto esp.5cm e lastro de brita 5 cm</t>
  </si>
  <si>
    <t xml:space="preserve">Pilar circular concreto armado diam.= 20cm </t>
  </si>
  <si>
    <t>Balanço giratório (gira-gira) em tubos de ferro galvanizado com diâmetro de 1” horizontais e verticais de 1.1/2” e espessura de parede de 1/8”, mbados em blocos de concreto e com pintura de base galvite e 2 demãos de acabamento, fornecimento e colocação</t>
  </si>
  <si>
    <t>DER ES SERVIÇOS CONSULTORIA NOVEMBRO 2013 - ITEM 42647</t>
  </si>
  <si>
    <t>LABOR/UFES ITEM 010101 MAIO/2014 BDI 28%</t>
  </si>
  <si>
    <t>LABOR/UFES ITEM 010102 MAIO/2014 BDI 28%</t>
  </si>
  <si>
    <t>LABOR/UFES ITEM 010105 MAIO/2014 BDI 28%</t>
  </si>
  <si>
    <t>DER ES ITEM 40221 NOV/2013 BDI 35%</t>
  </si>
  <si>
    <t>DER ES ITEM 60021 NOV/2013 BDI 35% SERVIÇOS DE TRANSPORTE XP=0,00, XR=10km</t>
  </si>
  <si>
    <t>DER ES ITEM 42547 NOV/2013 BDI 35%</t>
  </si>
  <si>
    <t>DER ES ITEM 40228 NOV/2013 BDI 35%</t>
  </si>
  <si>
    <t xml:space="preserve">Roçada mecanizada </t>
  </si>
  <si>
    <t>DER ES ITEM 40077 NOV/2013 BDI 35%</t>
  </si>
  <si>
    <t>IOPES - JUNHO/2014 (DATA BASE)</t>
  </si>
  <si>
    <t>IOPES ITEM 010501 JUNHO/2014 BDI 28 %</t>
  </si>
  <si>
    <t>IOPES ITEM 010512 JUNHO/2014 BDI 28 %</t>
  </si>
  <si>
    <t>IOPES ITEM 020305 JUNHO/2014 BDI 28 %</t>
  </si>
  <si>
    <t>IOPES ITEM 020302 JUNHO/2014 BDI 28 %</t>
  </si>
  <si>
    <t>IOPES ITEM 020712 JUNHO/2014 BDI 28 %</t>
  </si>
  <si>
    <t>LABOR/UFES ITEM 020304 MAIO/2014 BDI 28%</t>
  </si>
  <si>
    <t>LABOR/UFES ITEM 020318 MAIO/2014 BDI 28%</t>
  </si>
  <si>
    <t>LABOR/UFES ITEM 020608 MAIO/2014 BDI 28%</t>
  </si>
  <si>
    <t>LABOR/UFES ITEM 020330 MAIO/2014 BDI 28%</t>
  </si>
  <si>
    <t>LABOR/UFES ITEM 020316 MAIO/2014 BDI 28%</t>
  </si>
  <si>
    <t>IOPES ITEM 020346 JUNHO/2014 BDI 28 %</t>
  </si>
  <si>
    <t>SINAPI ITEM 4877 JUNHO/2014 BDI 28 %</t>
  </si>
  <si>
    <t>SINAPI ITEM 73437 JUNHO/2014 BDI 28 %</t>
  </si>
  <si>
    <t>IOPES ITEM 030101 JUNHO/2014 BDI 28 %</t>
  </si>
  <si>
    <t>IOPES ITEM 030201 JUNHO/2014 BDI 28 %</t>
  </si>
  <si>
    <t>SINAPI ITEM 83509 JUNHO/2014 BDI 35 %</t>
  </si>
  <si>
    <t>IOPES ITEM 040202 JUNHO/2014 BDI 28 %</t>
  </si>
  <si>
    <t>IOPES ITEM 040231 JUNHO/2014 BDI 28 %</t>
  </si>
  <si>
    <t>IOPES ITEM 040206 JUNHO/2014 BDI 28 %</t>
  </si>
  <si>
    <t>IOPES ITEM 040243 JUNHO/2014 BDI 28 %</t>
  </si>
  <si>
    <t>IOPES ITEM 040234 JUNHO/2014 BDI 28 %</t>
  </si>
  <si>
    <t>IOPES ITEM 040813 JUNHO/2014 BDI 28 %</t>
  </si>
  <si>
    <t>IOPES ITEM 040602 JUNHO/2014 BDI 28 %</t>
  </si>
  <si>
    <t>IOPES ITEM 040603 JUNHO/2014 BDI 28 %</t>
  </si>
  <si>
    <t>IOPES ITEM 040337 JUNHO/2014 BDI 28 %</t>
  </si>
  <si>
    <t>IOPES ITEM 040328 JUNHO/2014 BDI 28 %</t>
  </si>
  <si>
    <t>IOPES ITEM 040323 JUNHO/2014 BDI 28 %</t>
  </si>
  <si>
    <t>IOPES ITEM 050501 JUNHO/2014 BDI 28 %</t>
  </si>
  <si>
    <t>IOPES ITEM 050606 JUNHO/2014 BDI 28 %</t>
  </si>
  <si>
    <t>IOPES ITEM 050205 JUNHO/2014 BDI 28 %</t>
  </si>
  <si>
    <t>IOPES ITEM 050301 JUNHO/2014 BDI 28 %</t>
  </si>
  <si>
    <t>IOPES ITEM 060101, 060102 OU 060103, TANTO FAZ JUNHO/2014 BDI 28 %</t>
  </si>
  <si>
    <t>IOPES ITEM 060113 JUNHO/2014 BDI 28 %</t>
  </si>
  <si>
    <t>IOPES ITEM 061601 JUNHO/2014 BDI 28 %</t>
  </si>
  <si>
    <t>IOPES ITEM 061602 JUNHO/2014 BDI 28 %</t>
  </si>
  <si>
    <t>IOPES ITEM 061603 JUNHO/2014 BDI 28 %</t>
  </si>
  <si>
    <t>IOPES ITEM 062503 JUNHO/2014 BDI 28 %</t>
  </si>
  <si>
    <t xml:space="preserve">IOPES ITEM 061603 JUNHO/2014 BDI 28 % + R$ 22,26 do visor (item 061902 - item 061303) </t>
  </si>
  <si>
    <t>IOPES ITEM 061102 JUNHO/2014 BDI 28 %</t>
  </si>
  <si>
    <t>IOPES ITEM 061108 JUNHO/2014 BDI 28 %</t>
  </si>
  <si>
    <t>IOPES ITEM 061123 JUNHO/2014 BDI 28 %</t>
  </si>
  <si>
    <t>IOPES ITEM 071704 JUNHO/2014 BDI 28 %</t>
  </si>
  <si>
    <t>IOPES ITEM 071101 JUNHO/2014 BDI 28 %</t>
  </si>
  <si>
    <t>IOPES ITEM 071105 JUNHO/2014 BDI 28 %</t>
  </si>
  <si>
    <t>IOPES ITEM 071104 JUNHO/2014 BDI 28 %</t>
  </si>
  <si>
    <t>IOPES ITEM 071106 JUNHO/2014 BDI 28 %</t>
  </si>
  <si>
    <t>IOPES ITEM 080201 JUNHO/2014 BDI 28 %</t>
  </si>
  <si>
    <t>IOPES ITEM 090403 JUNHO/2014 BDI 28 %</t>
  </si>
  <si>
    <t>IOPES ITEM 090102 JUNHO/2014 BDI 28 %</t>
  </si>
  <si>
    <t>IOPES ITEM 090202 JUNHO/2014 BDI 28 %</t>
  </si>
  <si>
    <t>IOPES ITEM 090302 JUNHO/2014 BDI 28 %</t>
  </si>
  <si>
    <t>IOPES ITEM 090305 JUNHO/2014 BDI 28 %</t>
  </si>
  <si>
    <t>IOPES ITEM 130308 JUNHO/2014 BDI 28 % proporcional 20 cm</t>
  </si>
  <si>
    <t>IOPES ITEM 100105 JUNHO/2014 BDI 28 %</t>
  </si>
  <si>
    <t>IOPES ITEM 110101 JUNHO/2014 BDI 28 %</t>
  </si>
  <si>
    <t>IOPES ITEM 110203 JUNHO/2014 BDI 28 %</t>
  </si>
  <si>
    <t>Forro em gesso acabamento tipo liso/bisotado, incl. juntas de dilatação</t>
  </si>
  <si>
    <t xml:space="preserve">SEINFRA ITEM 14.4.27 C4284 JUNHO/2014 BDI 28% </t>
  </si>
  <si>
    <t>IOPES ITEM 120101 JUNHO/2014 BDI 28 %</t>
  </si>
  <si>
    <t>IOPES ITEM 120303 JUNHO/2014 BDI 28 %</t>
  </si>
  <si>
    <t>IOPES ITEM 120201 JUNHO/2014 BDI 28 %</t>
  </si>
  <si>
    <t>IOPES ITEM 120208 JUNHO/2014 BDI 28 %</t>
  </si>
  <si>
    <t>IOPES ITEM 120220 JUNHO/2014 BDI 28 % + 30% POR SER COLORIDA</t>
  </si>
  <si>
    <t>IOPES ITEM 120220 JUNHO/2014 BDI 28 %</t>
  </si>
  <si>
    <t>IOPES ITEM 120221 JUNHO/2014 BDI 28 %</t>
  </si>
  <si>
    <t>IOPES ITEM 120227 / 2 JUNHO/2014 BDI 28 %</t>
  </si>
  <si>
    <t>IOPES ITEM 130109 JUNHO/2014 BDI 28 %</t>
  </si>
  <si>
    <t>IOPES ITEM 130103 JUNHO/2014 BDI 28 %</t>
  </si>
  <si>
    <t>IOPES ITEM 130231 JUNHO/2014 BDI 28 %</t>
  </si>
  <si>
    <t>IOPES ITEM 130236 JUNHO/2014 BDI 28 %</t>
  </si>
  <si>
    <t>IOPES ITEM 200209 JUNHO/2014 BDI 28 %</t>
  </si>
  <si>
    <t>IOPES ITEM 130308 JUNHO/2014 BDI 28 % X 2</t>
  </si>
  <si>
    <t>IOPES ITEM 130321 JUNHO/2014 BDI 28 %</t>
  </si>
  <si>
    <t>IOPES ITEM 130321 JUNHO/2014 BDI 28 % ADAPTADA VER MEMÓRIA</t>
  </si>
  <si>
    <t>IOPES ITEM 130308 JUNHO/2014 BDI 28 %</t>
  </si>
  <si>
    <t>IOPES ITEM 170220 JUNHO/2014 BDI 28 %</t>
  </si>
  <si>
    <t>IOPES ITEM 170222 JUNHO/2014 BDI 28 %</t>
  </si>
  <si>
    <t>IOPES ITEM 210210 JUNHO/2014 BDI 28 %</t>
  </si>
  <si>
    <t>IOPES ITEM 140201 JUNHO/2014 BDI 28 %</t>
  </si>
  <si>
    <t>IOPES ITEM 140204 JUNHO/2014 BDI 28 %</t>
  </si>
  <si>
    <t>IOPES ITEM 140601 JUNHO/2014 BDI 28 %</t>
  </si>
  <si>
    <t>IOPES ITEM 140602 JUNHO/2014 BDI 28 %</t>
  </si>
  <si>
    <t>IOPES ITEM 140604 JUNHO/2014 BDI 28 %</t>
  </si>
  <si>
    <t>IOPES ITEM 140701 JUNHO/2014 BDI 28 %</t>
  </si>
  <si>
    <t>IOPES ITEM 140702 JUNHO/2014 BDI 28 %</t>
  </si>
  <si>
    <t>IOPES ITEM 140703 JUNHO/2014 BDI 28 %</t>
  </si>
  <si>
    <t>IOPES ITEM 140705 JUNHO/2014 BDI 28 %</t>
  </si>
  <si>
    <t>IOPES ITEM 140706 JUNHO/2014 BDI 28 %</t>
  </si>
  <si>
    <t>IOPES ITEM 140710 JUNHO/2014 BDI 28 %</t>
  </si>
  <si>
    <t>IOPES ITEM 140906 JUNHO/2014 BDI 28 %</t>
  </si>
  <si>
    <t>IOPES ITEM 140903 JUNHO/2014 BDI 28 %</t>
  </si>
  <si>
    <t>IOPES ITEM 140904 JUNHO/2014 BDI 28 %</t>
  </si>
  <si>
    <t>IOPES ITEM 141110 JUNHO/2014 BDI 28 %</t>
  </si>
  <si>
    <t>IOPES ITEM 141113 JUNHO/2014 BDI 28 %</t>
  </si>
  <si>
    <t>IOPES ITEM 140108 JUNHO/2014 BDI 28 % ADAPTADA VER MEMÓRIA</t>
  </si>
  <si>
    <t>IOPES ITEM 140109 JUNHO/2014 BDI 28 % ADAPTADA VER MEMÓRIA</t>
  </si>
  <si>
    <t>IOPES ITEM 170115 JUNHO/2014 BDI 28 %</t>
  </si>
  <si>
    <t>IOPES ITEM 170133 JUNHO/2014 BDI 28 %</t>
  </si>
  <si>
    <t>IOPES ITEM 170512 JUNHO/2014 BDI 28 %</t>
  </si>
  <si>
    <t>IOPES ITEM 170124 JUNHO/2014 BDI 28 %</t>
  </si>
  <si>
    <t>IOPES ITEM 170118 JUNHO/2014 BDI 28 %</t>
  </si>
  <si>
    <t>IOPES ITEM 170110 JUNHO/2014 BDI 28 %</t>
  </si>
  <si>
    <t>IOPES ITEM 170111 JUNHO/2014 BDI 28 %</t>
  </si>
  <si>
    <t>IOPES ITEM 170129 JUNHO/2014 BDI 28 %</t>
  </si>
  <si>
    <t>IOPES ITEM 170135 JUNHO/2014 BDI 28 %</t>
  </si>
  <si>
    <t>IOPES ITEM 170114 JUNHO/2014 BDI 28 %</t>
  </si>
  <si>
    <t>IOPES ITEM 170519 JUNHO/2014 BDI 28 %</t>
  </si>
  <si>
    <t>IOPES ITEM 170510 JUNHO/2014 BDI 28 %</t>
  </si>
  <si>
    <t>IOPES ITEM 170508 JUNHO/2014 BDI 28 %</t>
  </si>
  <si>
    <t>IOPES ITEM 170304 JUNHO/2014 BDI 28 %</t>
  </si>
  <si>
    <t>IOPES ITEM 170315 JUNHO/2014 BDI 28 %</t>
  </si>
  <si>
    <t>IOPES ITEM 170313 JUNHO/2014 BDI 28 %</t>
  </si>
  <si>
    <t>IOPES ITEM 170309 JUNHO/2014 BDI 28 %</t>
  </si>
  <si>
    <t>IOPES ITEM 170528 JUNHO/2014 BDI 28 %</t>
  </si>
  <si>
    <t>IOPES ITEM 151016 JUNHO/2014 BDI 28 %</t>
  </si>
  <si>
    <t>IOPES ITEM 151135 JUNHO/2014 BDI 28 %</t>
  </si>
  <si>
    <t>IOPES ITEM 151428 JUNHO/2014 BDI 28 %</t>
  </si>
  <si>
    <t>IOPES ITEM 151905 JUNHO/2014 BDI 28 %</t>
  </si>
  <si>
    <t>IOPES ITEM 151903 JUNHO/2014 BDI 28 %</t>
  </si>
  <si>
    <t>IOPES ITEM 151305 JUNHO/2014 BDI 28 %</t>
  </si>
  <si>
    <t>IOPES ITEM 151308 JUNHO/2014 BDI 28 %</t>
  </si>
  <si>
    <t>IOPES ITEM 151335 JUNHO/2014 BDI 28 %</t>
  </si>
  <si>
    <t>IOPES ITEM 151133 JUNHO/2014 BDI 28 %</t>
  </si>
  <si>
    <t>IOPES ITEM 151602 JUNHO/2014 BDI 28 %</t>
  </si>
  <si>
    <t>IOPES ITEM 151601 JUNHO/2014 BDI 28 %</t>
  </si>
  <si>
    <t>IOPES ITEM 151801 JUNHO/2014 BDI 28 %</t>
  </si>
  <si>
    <t>IOPES ITEM 151802 JUNHO/2014 BDI 28 %</t>
  </si>
  <si>
    <t>IOPES ITEM 151803 JUNHO/2014 BDI 28 %</t>
  </si>
  <si>
    <t>IOPES ITEM 151805 JUNHO/2014 BDI 28 %</t>
  </si>
  <si>
    <t>IOPES ITEM 151806 JUNHO/2014 BDI 28 %</t>
  </si>
  <si>
    <t>IOPES ITEM 151807 JUNHO/2014 BDI 28 %</t>
  </si>
  <si>
    <t>IOPES ITEM 151809 JUNHO/2014 BDI 28 %</t>
  </si>
  <si>
    <t>IOPES ITEM 151816 JUNHO/2014 BDI 28 %</t>
  </si>
  <si>
    <t>IOPES ITEM 151810 JUNHO/2014 BDI 28 %</t>
  </si>
  <si>
    <t>IOPES ITEM 151811 JUNHO/2014 BDI 28 %</t>
  </si>
  <si>
    <t>IOPES ITEM 151813 JUNHO/2014 BDI 28 %</t>
  </si>
  <si>
    <t>IOPES ITEM 151815 JUNHO/2014 BDI 28 %</t>
  </si>
  <si>
    <t>IOPES ITEM 150702 JUNHO/2014 BDI 28 %</t>
  </si>
  <si>
    <t>IOPES ITEM 180123 JUNHO/2014 BDI 28 %</t>
  </si>
  <si>
    <t>IOPES ITEM 180124 JUNHO/2014 BDI 28 %</t>
  </si>
  <si>
    <t>IOPES ITEM 180127 JUNHO/2014 BDI 28 % ADAPTADA</t>
  </si>
  <si>
    <t>IOPES ITEM 180107 JUNHO/2014 BDI 28 %</t>
  </si>
  <si>
    <t>IOPES ITEM 180202 JUNHO/2014 BDI 28 %</t>
  </si>
  <si>
    <t>IOPES ITEM 180210 JUNHO/2014 BDI 28 %</t>
  </si>
  <si>
    <t>IOPES ITEM 180204 JUNHO/2014 BDI 28 %</t>
  </si>
  <si>
    <t>IOPES ITEM 180205 JUNHO/2014 BDI 28 %</t>
  </si>
  <si>
    <t>IOPES ITEM 180212 JUNHO/2014 BDI 28 %</t>
  </si>
  <si>
    <t>IOPES ITEM 180206 JUNHO/2014 BDI 28 %</t>
  </si>
  <si>
    <t>IOPES ITEM 180209 JUNHO/2014 BDI 28 %</t>
  </si>
  <si>
    <t>IOPES ITEM 180207 JUNHO/2014 BDI 28 %</t>
  </si>
  <si>
    <t>IOPES ITEM 180701 JUNHO/2014 BDI 28 %</t>
  </si>
  <si>
    <t>IOPES ITEM 180804 JUNHO/2014 BDI 28 %</t>
  </si>
  <si>
    <t>IOPES ITEM 180805 JUNHO/2014 BDI 28 %</t>
  </si>
  <si>
    <t>IOPES ITEM 180809 JUNHO/2014 BDI 28 %</t>
  </si>
  <si>
    <t>IOPES ITEM 160101 JUNHO/2014 BDI 28 %</t>
  </si>
  <si>
    <t>IOPES ITEM 160110 JUNHO/2014 BDI 28 %</t>
  </si>
  <si>
    <t>IOPES ITEM 160106 JUNHO/2014 BDI 28 %</t>
  </si>
  <si>
    <t>IOPES ITEM 160108 JUNHO/2014 BDI 28 %</t>
  </si>
  <si>
    <t>IOPES ITEM 160120 JUNHON/2014 BDI 28 %</t>
  </si>
  <si>
    <t>IOPES ITEM 160207 JUNHO/2014 BDI 28 %</t>
  </si>
  <si>
    <t>IOPES ITEM 160303 JUNHO/2014 BDI 28 %</t>
  </si>
  <si>
    <t>IOPES ITEM 160304 JUNHO/2014 BDI 28 %</t>
  </si>
  <si>
    <t>IOPES ITEM 160305 JUNHO/2014 BDI 28 %</t>
  </si>
  <si>
    <t>IOPES ITEM 160308 JUNHO/2014 BDI 28 %</t>
  </si>
  <si>
    <t>IOPES ITEM 160316 JUNHO/2014 BDI 28 %</t>
  </si>
  <si>
    <t>IOPES ITEM 160321 JUNHO/2014 BDI 28 %</t>
  </si>
  <si>
    <t>IOPES ITEM 160309 JUNHO/2014 BDI 28 %</t>
  </si>
  <si>
    <t>IOPES ITEM 151127 JUNHO/2014 BDI 28 %</t>
  </si>
  <si>
    <t>IOPES ITEM 160319 JUNHO/2014 BDI 28 %</t>
  </si>
  <si>
    <t>IOPES ITEM 160325 JUNHO/2014 BDI 28 %</t>
  </si>
  <si>
    <t>IOPES ITEM 160310 JUNHO/2014 BDI 28 %</t>
  </si>
  <si>
    <t>IOPES ITEM 160313 JUNHO/2014 BDI 28 %</t>
  </si>
  <si>
    <t>IOPES ITEM 160604 JUNHO/2014 BDI 28 %</t>
  </si>
  <si>
    <t>IOPES ITEM 160605 JUNHO/2014 BDI 28 %</t>
  </si>
  <si>
    <t>IOPES ITEM 160612 JUNHO/2014 BDI 28 %</t>
  </si>
  <si>
    <t>IOPES ITEM 160613 JUNHO/2014 BDI 28 %</t>
  </si>
  <si>
    <t>IOPES ITEM 160805 JUNHO/2014 BDI 28 %</t>
  </si>
  <si>
    <t>IOPES ITEM 160808 JUNHO/2014 BDI 28 %</t>
  </si>
  <si>
    <t>IOPES ITEM 160806 JUNHO/2014 BDI 28 %</t>
  </si>
  <si>
    <t>IOPES ITEM 160807 JUNHO/2014 BDI 28 %</t>
  </si>
  <si>
    <t>IOPES ITEM 151819 JUNHO/2014 BDI 28 %</t>
  </si>
  <si>
    <t>IOPES ITEM 180220 JUNHO/2014 BDI 28 %</t>
  </si>
  <si>
    <t>IOPES ITEM 151802 JUNHO/2014 BDI 28 % = pto na parede</t>
  </si>
  <si>
    <t>IOPES ITEM 210113 JUNHO/2014 BDI 28 %</t>
  </si>
  <si>
    <t>IOPES ITEM 210109 JUNHO/2014 BDI 28 %</t>
  </si>
  <si>
    <t>IOPES ITEM 190101 JUNHO/2014 BDI 28 %</t>
  </si>
  <si>
    <t>IOPES ITEM 190103 JUNHO/2014 BDI 28 %</t>
  </si>
  <si>
    <t>IOPES ITEM 190301 JUNHO/2014 BDI 28 %</t>
  </si>
  <si>
    <t>IOPES ITEM 190115 JUNHO/2014 BDI 28 %</t>
  </si>
  <si>
    <t>IOPES ITEM 190106 JUNHO/2014 BDI 28 %</t>
  </si>
  <si>
    <t>IOPES ITEM 190302 JUNHO/2014 BDI 28 %</t>
  </si>
  <si>
    <t>IOPES ITEM 190417 JUNHO/2014 BDI 28 %</t>
  </si>
  <si>
    <t>IOPES ITEM 190605 JUNHO/2014 BDI 28 %</t>
  </si>
  <si>
    <t>IOPES ITEM 200124 JUNHO/2014 BDI 28 % ADAPTADA VER MEMÓRIA</t>
  </si>
  <si>
    <t>IOPES ITEM 130308 JUNHO/2014 BDI 28 % proporcional 30 cm</t>
  </si>
  <si>
    <t>IOPES ITEM 200229 JUNHO/2014 BDI 28 %</t>
  </si>
  <si>
    <t>IOPES ITEM 120101 JUNHON/2014 BDI 28 %</t>
  </si>
  <si>
    <t>IOPES ITEM 190106 JUNHON/2014 BDI 28 %</t>
  </si>
  <si>
    <t>IOPES ITEM 200237 JUNHO/2014 BDI 28 %</t>
  </si>
  <si>
    <t>IOPES ITEM 200237 JUNHO/2014 BDI 28 % + 40% POR SER COLORIDO (PESQUISA MERCADO)</t>
  </si>
  <si>
    <t>IOPES ITEM 200237 JUNHO/2014 BDI 28 % + 20% POR SER RETICULADO (PESQUISA MERCADO)</t>
  </si>
  <si>
    <t>IOPES ITEM 150701 JUNHO/2014 BDI 28 %</t>
  </si>
  <si>
    <t>IOPES ITEM 150615 JUNHO/2014 BDI 28 %</t>
  </si>
  <si>
    <t>IOPES ITEM 151126 JUNHO/2014 BDI 28 %</t>
  </si>
  <si>
    <t>IOPES ITEM 151128 JUNHO/2014 BDI 28 %</t>
  </si>
  <si>
    <t>IOPES ITEM 151419 JUNHO/2014 BDI 28 %</t>
  </si>
  <si>
    <t>IOPES ITEM 151420 JUNHO/2014 BDI 28 %</t>
  </si>
  <si>
    <t>IOPES ITEM 150306 JUNHO/2014 BDI 28 %</t>
  </si>
  <si>
    <t>IOPES ITEM 210304 JUNHO/2014 BDI 28 % proporcional 2,00 m</t>
  </si>
  <si>
    <t>IOPES ITEM 200501 JUNHO/2014 BDI 28 %</t>
  </si>
  <si>
    <t>IOPES ITEM 090220 JUNHO/2014 BDI 28 %</t>
  </si>
  <si>
    <t>IOPES ITEM 200305 JUNHO/2014 BDI 28 %</t>
  </si>
  <si>
    <t>IOPES ITEM 200307 JUNHO/2014 BDI 28 %</t>
  </si>
  <si>
    <t>IOPES ITEM 200326 JUNHO/2014 BDI 28 %</t>
  </si>
  <si>
    <t>IOPES ITEM 200401 JUNHO/2014 BDI 28 %</t>
  </si>
  <si>
    <t>IOPES ITEM 200402 JUNHO/2014 BDI 28 %</t>
  </si>
  <si>
    <t>IOPES ITEM 200513 JUNHO/2014 BDI 28 %</t>
  </si>
  <si>
    <t>Cerâmica 10x10cm, colorida, marcas de referência, empregando argamassa colante, inclusive rejuntamento esp. 5 mm com argamassa pré-fabricada em paredes internas e externas</t>
  </si>
  <si>
    <t>EMOP ITEM 04.025.0205-0 MAIO/2014 BDI 28%</t>
  </si>
  <si>
    <t>EMOP ITEM 11.004.0036-0 MAIO/2014 BDI 28%</t>
  </si>
  <si>
    <t>EMOP ITEM 12.002.0085-0 MAIO/2014 BDI 28%</t>
  </si>
  <si>
    <t>EMOP ITEM 14.005.0020-0 + 16.012.0005-0 MAIO/2014 BDI 28%</t>
  </si>
  <si>
    <t>EMOP ITEM 16.012.0005-0 MAIO/2014 BDI 28%</t>
  </si>
  <si>
    <t>EMOP ITEM 16.011.0045-0 MAIO/2014 BDI 28%</t>
  </si>
  <si>
    <t>EMOP ITEM 13.012.0010-0 MAIO/2014 BDI 28%</t>
  </si>
  <si>
    <t>EMOP ITEM 13.024.0010-0 MAIO/2014 BDI 28 %</t>
  </si>
  <si>
    <t>SINAPI ITEM 84078 JUNHO/2014 + EMOP ITEM 17.025.0008-0 BDI 28 %</t>
  </si>
  <si>
    <t>SINAPI ITEM 68053 JUNHO/2014 BDI 28 %</t>
  </si>
  <si>
    <t>SINAPI ITEM 85662 JUNHO/2014 BDI 28 %</t>
  </si>
  <si>
    <t>SINAPI ITEM 74198/002 JUNHO/2014 BDI 28 %</t>
  </si>
  <si>
    <t>EMOP ITEM 18.016.0106-0 MAIO/2014 BDI 28 %</t>
  </si>
  <si>
    <t>EMOP ITENS 18.030.0008-0 + 15.005.0207-0 + 15.005.0255-0 (X 20m) MAIO/2014 BDI 28 %</t>
  </si>
  <si>
    <t>EMOP ITENS 18.030.0007-0 + 15.005.0206-0 + 15.005.0255-0 (X 20m) MAIO/2014 BDI 28 %</t>
  </si>
  <si>
    <t>EMOP ITENS 18.030.0003-0 + 15.005.0202-0 + 15.005.0255-0 (X 20m) MAIO/2014 BDI 28 %</t>
  </si>
  <si>
    <t>EMOP ITENS 18.030.0002-0 + 15.005.0201-0 + 15.005.0255-0 (X 20m) MAIO/2014 BDI 28 %</t>
  </si>
  <si>
    <t>EMOP ITEM 17.018.0185-0 MAIO/2014 BDI 28 %</t>
  </si>
  <si>
    <t>SINAPI ITEM 74168/001 JUNHO/2014 BDI 28 %</t>
  </si>
  <si>
    <t>EMOP ITEM 09.015.0332-0 MAIO/2014 BDI 28 %</t>
  </si>
  <si>
    <t>Sistema de ar condicionado Split HW 30.000 Btu/h, 220V, controle remoto, composto de condensador e evaporador, fornecimento e instalação (BERÇÁRIOS 1 E 2, MATERNAL 1 A 4, 1º, 2º E 3º PERÍODOS)</t>
  </si>
  <si>
    <t>Fornecimento e plantio de Patas de Elefante (adultas) - nolina, 1,00 m</t>
  </si>
  <si>
    <t>Fornecimento e plantio de Lírios da Paz (adultos) - muda</t>
  </si>
  <si>
    <t>Fornecimento e plantio de Mini Ixória (torrão) - formada, 0,30 m</t>
  </si>
  <si>
    <t>Horto Santa Helena - Gonzaga (28) 999441772</t>
  </si>
  <si>
    <t>(600,00 + 09.002.0001-0 EMOP - 29,65) x 1,28 (BDI) = 805,95</t>
  </si>
  <si>
    <t>(200,00 + 09.002.0001-0 EMOP - 29,65) x 1,28 (BDI) = 293,95</t>
  </si>
  <si>
    <t>(300,00 + 09.002.0012-0 EMOP - 1,33) x 1,28 (BDI) = 385,70</t>
  </si>
  <si>
    <t>(25,00 + 09.002.0012-0 EMOP - 1,33) x 1,28 (BDI) = 33,70</t>
  </si>
  <si>
    <t>LABOR/UFES ITEM 141801 MAIO/2014 BDI 28%</t>
  </si>
  <si>
    <t>LABOR/UFES ITEM 141806 MAIO/2014 BDI 28%</t>
  </si>
  <si>
    <t>LABOR/UFES ITEM 141808 MAIO/2014 BDI 28%</t>
  </si>
  <si>
    <t>LABOR/UFES ITEM 170109 MAIO/2014 BDI 28%</t>
  </si>
  <si>
    <t>LABOR/UFES ITEM 151808 MAIO/2014 BDI 28%</t>
  </si>
  <si>
    <t>LABOR/UFES ITEM 151813 MAIO/2014 BDI 28%</t>
  </si>
  <si>
    <t>LABOR/UFES ITEM 160116 MAIO/2014 BDI 28%</t>
  </si>
  <si>
    <t>LABOR/UFES ITEM 180403 MAIO/2014 BDI 28%</t>
  </si>
  <si>
    <t>LABOR/UFES ITEM 200510 MAIO/2014 BDI 28%</t>
  </si>
  <si>
    <t>LABOR/UFES ITEM 200567 MAIO/2014 BDI 28%</t>
  </si>
  <si>
    <t>LABOR/UFES ITEM 200569 MAIO/2014 BDI 28%</t>
  </si>
  <si>
    <t>Projeto Elétrico (C.M.E.I. com 01 pavimento Área =785,13 m2) - revisão</t>
  </si>
  <si>
    <t>Projeto Hidrossanitário (C.M.E.I. com 01 pavimento Área =785,13 m2) - revisão</t>
  </si>
  <si>
    <t>39</t>
  </si>
  <si>
    <t>1.2</t>
  </si>
  <si>
    <t>1.3</t>
  </si>
  <si>
    <t>18.8</t>
  </si>
  <si>
    <t>18.9</t>
  </si>
  <si>
    <t>18.10</t>
  </si>
  <si>
    <t>18.11</t>
  </si>
  <si>
    <t>18.12</t>
  </si>
  <si>
    <t>23.7</t>
  </si>
  <si>
    <t>23.8</t>
  </si>
  <si>
    <t>23.9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</si>
  <si>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</si>
  <si>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</si>
  <si>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</si>
  <si>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</si>
  <si>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</si>
  <si>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</si>
  <si>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</si>
  <si>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</si>
  <si>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</si>
  <si>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</si>
  <si>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</si>
  <si>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</si>
  <si>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</si>
  <si>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24.2</t>
  </si>
  <si>
    <t>24.3</t>
  </si>
  <si>
    <t>24.4</t>
  </si>
  <si>
    <t>24.5</t>
  </si>
  <si>
    <t>24.6</t>
  </si>
  <si>
    <t>24.7</t>
  </si>
  <si>
    <t>24.8</t>
  </si>
  <si>
    <t>24.9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</si>
  <si>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</si>
  <si>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</si>
  <si>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</si>
  <si>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</si>
  <si>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</si>
  <si>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</si>
  <si>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</si>
  <si>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</si>
  <si>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</si>
  <si>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</si>
  <si>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</si>
  <si>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</si>
  <si>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</si>
  <si>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</si>
  <si>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</si>
  <si>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</si>
  <si>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</si>
  <si>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</si>
  <si>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</si>
  <si>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</si>
  <si>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</si>
  <si>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</si>
  <si>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</si>
  <si>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</si>
  <si>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</si>
  <si>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</si>
  <si>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</si>
  <si>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</si>
  <si>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</si>
  <si>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</si>
  <si>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</si>
  <si>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</si>
  <si>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</si>
  <si>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25.24</t>
  </si>
  <si>
    <t>25.25</t>
  </si>
  <si>
    <t>25.26</t>
  </si>
  <si>
    <t>25.27</t>
  </si>
  <si>
    <t>25.28</t>
  </si>
  <si>
    <t>26.2</t>
  </si>
  <si>
    <t>26.3</t>
  </si>
  <si>
    <t>26.4</t>
  </si>
  <si>
    <t>26.5</t>
  </si>
  <si>
    <t>26.6</t>
  </si>
  <si>
    <t>26.7</t>
  </si>
  <si>
    <t>26.8</t>
  </si>
  <si>
    <t>26.9</t>
  </si>
  <si>
    <t>26.10</t>
  </si>
  <si>
    <t>26.11</t>
  </si>
  <si>
    <t>26.12</t>
  </si>
  <si>
    <t>26.13</t>
  </si>
  <si>
    <t>26.14</t>
  </si>
  <si>
    <t>26.15</t>
  </si>
  <si>
    <t>26.16</t>
  </si>
  <si>
    <t>29.5</t>
  </si>
  <si>
    <t>29.6</t>
  </si>
  <si>
    <t>29.7</t>
  </si>
  <si>
    <t>29.8</t>
  </si>
  <si>
    <t>29.9</t>
  </si>
  <si>
    <t>29.10</t>
  </si>
  <si>
    <t>29.11</t>
  </si>
  <si>
    <t>29.12</t>
  </si>
  <si>
    <t>30.2</t>
  </si>
  <si>
    <t>30.3</t>
  </si>
  <si>
    <t>31.1</t>
  </si>
  <si>
    <t>32.1</t>
  </si>
  <si>
    <t>32.2</t>
  </si>
  <si>
    <t>32.3</t>
  </si>
  <si>
    <t>32.4</t>
  </si>
  <si>
    <t>33.1</t>
  </si>
  <si>
    <t>33.2</t>
  </si>
  <si>
    <t>33.3</t>
  </si>
  <si>
    <t>34.1</t>
  </si>
  <si>
    <t>34.2</t>
  </si>
  <si>
    <t>34.3</t>
  </si>
  <si>
    <t>34.4</t>
  </si>
  <si>
    <t>35.1</t>
  </si>
  <si>
    <t>35.2</t>
  </si>
  <si>
    <t>35.3</t>
  </si>
  <si>
    <t>36.1</t>
  </si>
  <si>
    <t>36.2</t>
  </si>
  <si>
    <t>36.3</t>
  </si>
  <si>
    <t>36.4</t>
  </si>
  <si>
    <t>37.1</t>
  </si>
  <si>
    <t>37.2</t>
  </si>
  <si>
    <t>37.3</t>
  </si>
  <si>
    <t>37.4</t>
  </si>
  <si>
    <t>37.5</t>
  </si>
  <si>
    <t>37.6</t>
  </si>
  <si>
    <t>37.7</t>
  </si>
  <si>
    <t>37.8</t>
  </si>
  <si>
    <t>37.9</t>
  </si>
  <si>
    <t>38.1</t>
  </si>
  <si>
    <t>38.2</t>
  </si>
  <si>
    <t>38.3</t>
  </si>
  <si>
    <t>38.4</t>
  </si>
  <si>
    <t>38.5</t>
  </si>
  <si>
    <t>38.6</t>
  </si>
  <si>
    <t>38.7</t>
  </si>
  <si>
    <t>38.8</t>
  </si>
  <si>
    <t>38.9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</si>
  <si>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</si>
  <si>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</si>
  <si>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</si>
  <si>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</si>
  <si>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</si>
  <si>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</si>
  <si>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</si>
  <si>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</si>
  <si>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</si>
  <si>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38.19</t>
  </si>
  <si>
    <t>38.20</t>
  </si>
  <si>
    <t>38.21</t>
  </si>
  <si>
    <t>38.22</t>
  </si>
  <si>
    <t>38.23</t>
  </si>
  <si>
    <t>38.24</t>
  </si>
  <si>
    <t>38.25</t>
  </si>
  <si>
    <t>38.26</t>
  </si>
  <si>
    <t>38.27</t>
  </si>
  <si>
    <t>38.28</t>
  </si>
  <si>
    <t>38.29</t>
  </si>
  <si>
    <t>38.30</t>
  </si>
  <si>
    <t>38.31</t>
  </si>
  <si>
    <t>38.32</t>
  </si>
  <si>
    <t>38.33</t>
  </si>
  <si>
    <t>38.34</t>
  </si>
  <si>
    <t>38.35</t>
  </si>
  <si>
    <t>38.36</t>
  </si>
  <si>
    <t>38.37</t>
  </si>
  <si>
    <t>38.38</t>
  </si>
  <si>
    <t>39.1</t>
  </si>
  <si>
    <t>39.2</t>
  </si>
  <si>
    <t>39.3</t>
  </si>
  <si>
    <t>39.4</t>
  </si>
  <si>
    <t>39.5</t>
  </si>
  <si>
    <t>39.6</t>
  </si>
  <si>
    <t>39.7</t>
  </si>
  <si>
    <t>39.8</t>
  </si>
  <si>
    <t>39.9</t>
  </si>
  <si>
    <t>39.10</t>
  </si>
  <si>
    <t>39.11</t>
  </si>
  <si>
    <t>39.12</t>
  </si>
  <si>
    <t>39.13</t>
  </si>
  <si>
    <t>39.14</t>
  </si>
  <si>
    <t>39.15</t>
  </si>
  <si>
    <t>40.1</t>
  </si>
  <si>
    <t>40.2</t>
  </si>
  <si>
    <t>40.3</t>
  </si>
  <si>
    <t>40.4</t>
  </si>
  <si>
    <t>40.5</t>
  </si>
  <si>
    <t>40.6</t>
  </si>
  <si>
    <t>40.7</t>
  </si>
  <si>
    <t>41.1</t>
  </si>
  <si>
    <t>41.2</t>
  </si>
  <si>
    <t>DATA: 22/07/2014</t>
  </si>
  <si>
    <t xml:space="preserve">TOTAL  A </t>
  </si>
  <si>
    <t>Abrigo de gás para 2 cilindros 45 Kg, exec. em alv. bloco conc cheio,dim 2.10x0.85x1.50m, incl. cilindros e rede interna do abrigo compr. tubos e válvulas de esfera que interligam os cilindros</t>
  </si>
  <si>
    <t>INSTALAÇÃO DE PÁRA-RAIO  E SIST. DE COMB. A DESCARGAS ATMOSFÉRICAS</t>
  </si>
  <si>
    <t>Ponto para rede lógica, caixa de pvc amarela 4x2", com conector RJ-45 fêmea e caixa 4x4" PVC</t>
  </si>
  <si>
    <t>Terminal aéreo em latão (captor), com conector e fixação horizontal 5/16"x250mm, ref. TEL-024, incl. vedação dos furos com poliuretano ref. TEL 5905, marca de ref. Termotécnica ou equivalente</t>
  </si>
  <si>
    <t>Tampa reforçada em ferro fundido com escotilha TEL 536, inclusive assentamento, marca de referência Termotécnica ou equivalente</t>
  </si>
  <si>
    <t>Meio-fio de concreto moldado in-loco, formas mad., nas dimensões 10 x 30 cm, incl. escavação, reaterro e bota-fora</t>
  </si>
  <si>
    <t>Dreno profundo D -&gt; 0,20 m c/ enchimento de brita e areia, escav. em material 1ª categoria, incl. transp. da brita e da areia, manilhas porosas</t>
  </si>
  <si>
    <t>Fornec. e assent. de tubos de PVC EB-644 reforçado VINILFORT DN 150 mm, incl. acessórios e assentamento de conexões</t>
  </si>
  <si>
    <t>Banco de concreto armado aparente Fck=15 MPa, apoios de concr., compr. de 2,00m, larg. de 45cm, esp. de 7cm e alt. de 45cm</t>
  </si>
  <si>
    <t>Fornec. e instalação de lixeira suspença 50 litros, em fibra-de-vidro ou polietileno com supurte em tubo galvanizado (pedestal)</t>
  </si>
  <si>
    <t>1/15</t>
  </si>
  <si>
    <t>2/15</t>
  </si>
  <si>
    <t>3/15</t>
  </si>
  <si>
    <t>4/15</t>
  </si>
  <si>
    <t>5/15</t>
  </si>
  <si>
    <t>6/15</t>
  </si>
  <si>
    <t>7/15</t>
  </si>
  <si>
    <t>8/15</t>
  </si>
  <si>
    <t>9/15</t>
  </si>
  <si>
    <t>10/15</t>
  </si>
  <si>
    <t>11/15</t>
  </si>
  <si>
    <t>12/15</t>
  </si>
  <si>
    <t>13/15</t>
  </si>
  <si>
    <t>14/15</t>
  </si>
  <si>
    <t>15/15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</si>
</sst>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;[Red]#,##0.00"/>
    <numFmt numFmtId="185" formatCode="#,##0.000"/>
    <numFmt numFmtId="186" formatCode="0.0000000"/>
    <numFmt numFmtId="187" formatCode="0.00000000"/>
    <numFmt numFmtId="188" formatCode="0.000000"/>
    <numFmt numFmtId="189" formatCode="0.00000"/>
    <numFmt numFmtId="190" formatCode="0.0000"/>
    <numFmt numFmtId="191" formatCode="0.000"/>
    <numFmt numFmtId="192" formatCode="&quot;Sim&quot;;&quot;Sim&quot;;&quot;Não&quot;"/>
    <numFmt numFmtId="193" formatCode="&quot;Verdadeiro&quot;;&quot;Verdadeiro&quot;;&quot;Falso&quot;"/>
    <numFmt numFmtId="194" formatCode="&quot;Ativado&quot;;&quot;Ativado&quot;;&quot;Desativado&quot;"/>
    <numFmt numFmtId="195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24"/>
      <name val="Arial"/>
      <family val="2"/>
    </font>
    <font>
      <b/>
      <sz val="20"/>
      <name val="Arial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Times New Roman"/>
      <family val="1"/>
    </font>
    <font>
      <b/>
      <sz val="20"/>
      <name val="Times New Roman"/>
      <family val="1"/>
    </font>
    <font>
      <sz val="24"/>
      <name val="Times New Roman"/>
      <family val="1"/>
    </font>
    <font>
      <b/>
      <sz val="8"/>
      <name val="Times New Roman"/>
      <family val="1"/>
    </font>
    <font>
      <u val="single"/>
      <sz val="7.5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1" xfId="0" applyFont="1" applyBorder="1" applyAlignment="1">
      <alignment/>
    </xf>
    <xf numFmtId="0" fontId="8" fillId="0" borderId="0" xfId="0" applyFont="1" applyAlignment="1" applyProtection="1">
      <alignment horizontal="center" vertical="center"/>
      <protection locked="0"/>
    </xf>
    <xf numFmtId="49" fontId="5" fillId="0" borderId="31" xfId="0" applyNumberFormat="1" applyFont="1" applyBorder="1" applyAlignment="1">
      <alignment horizontal="center"/>
    </xf>
    <xf numFmtId="4" fontId="5" fillId="0" borderId="30" xfId="0" applyNumberFormat="1" applyFont="1" applyBorder="1" applyAlignment="1">
      <alignment horizontal="right"/>
    </xf>
    <xf numFmtId="49" fontId="5" fillId="0" borderId="32" xfId="0" applyNumberFormat="1" applyFont="1" applyBorder="1" applyAlignment="1">
      <alignment horizontal="center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center"/>
    </xf>
    <xf numFmtId="4" fontId="5" fillId="0" borderId="35" xfId="0" applyNumberFormat="1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4" fontId="5" fillId="0" borderId="27" xfId="0" applyNumberFormat="1" applyFont="1" applyBorder="1" applyAlignment="1">
      <alignment horizontal="right"/>
    </xf>
    <xf numFmtId="4" fontId="5" fillId="0" borderId="33" xfId="0" applyNumberFormat="1" applyFont="1" applyBorder="1" applyAlignment="1">
      <alignment horizontal="right"/>
    </xf>
    <xf numFmtId="0" fontId="5" fillId="0" borderId="22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" fontId="5" fillId="0" borderId="38" xfId="0" applyNumberFormat="1" applyFont="1" applyBorder="1" applyAlignment="1">
      <alignment horizontal="right"/>
    </xf>
    <xf numFmtId="4" fontId="5" fillId="0" borderId="39" xfId="0" applyNumberFormat="1" applyFont="1" applyBorder="1" applyAlignment="1">
      <alignment horizontal="right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37" xfId="0" applyFont="1" applyBorder="1" applyAlignment="1">
      <alignment/>
    </xf>
    <xf numFmtId="0" fontId="4" fillId="0" borderId="17" xfId="0" applyFont="1" applyBorder="1" applyAlignment="1">
      <alignment/>
    </xf>
    <xf numFmtId="4" fontId="0" fillId="0" borderId="17" xfId="0" applyNumberForma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7" xfId="0" applyNumberFormat="1" applyFont="1" applyBorder="1" applyAlignment="1">
      <alignment/>
    </xf>
    <xf numFmtId="0" fontId="5" fillId="0" borderId="34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41" xfId="0" applyFont="1" applyBorder="1" applyAlignment="1">
      <alignment horizontal="left"/>
    </xf>
    <xf numFmtId="0" fontId="5" fillId="0" borderId="42" xfId="0" applyFont="1" applyBorder="1" applyAlignment="1">
      <alignment/>
    </xf>
    <xf numFmtId="4" fontId="5" fillId="0" borderId="37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0" fillId="0" borderId="0" xfId="0" applyNumberFormat="1" applyAlignment="1">
      <alignment/>
    </xf>
    <xf numFmtId="49" fontId="9" fillId="0" borderId="31" xfId="0" applyNumberFormat="1" applyFont="1" applyBorder="1" applyAlignment="1">
      <alignment horizontal="center"/>
    </xf>
    <xf numFmtId="0" fontId="9" fillId="0" borderId="27" xfId="0" applyFont="1" applyBorder="1" applyAlignment="1">
      <alignment horizontal="left"/>
    </xf>
    <xf numFmtId="49" fontId="9" fillId="0" borderId="32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/>
    </xf>
    <xf numFmtId="0" fontId="9" fillId="0" borderId="33" xfId="0" applyFont="1" applyBorder="1" applyAlignment="1">
      <alignment/>
    </xf>
    <xf numFmtId="49" fontId="4" fillId="0" borderId="14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5" fillId="0" borderId="33" xfId="0" applyFon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0" fillId="0" borderId="29" xfId="0" applyNumberFormat="1" applyFont="1" applyBorder="1" applyAlignment="1">
      <alignment horizontal="right"/>
    </xf>
    <xf numFmtId="4" fontId="10" fillId="0" borderId="27" xfId="0" applyNumberFormat="1" applyFont="1" applyBorder="1" applyAlignment="1">
      <alignment horizontal="right"/>
    </xf>
    <xf numFmtId="4" fontId="10" fillId="0" borderId="28" xfId="0" applyNumberFormat="1" applyFont="1" applyBorder="1" applyAlignment="1">
      <alignment horizontal="right"/>
    </xf>
    <xf numFmtId="4" fontId="10" fillId="0" borderId="38" xfId="0" applyNumberFormat="1" applyFont="1" applyBorder="1" applyAlignment="1">
      <alignment horizontal="right"/>
    </xf>
    <xf numFmtId="4" fontId="11" fillId="0" borderId="34" xfId="0" applyNumberFormat="1" applyFont="1" applyBorder="1" applyAlignment="1">
      <alignment horizontal="right"/>
    </xf>
    <xf numFmtId="4" fontId="11" fillId="0" borderId="39" xfId="0" applyNumberFormat="1" applyFont="1" applyBorder="1" applyAlignment="1">
      <alignment horizontal="right"/>
    </xf>
    <xf numFmtId="4" fontId="10" fillId="0" borderId="40" xfId="0" applyNumberFormat="1" applyFont="1" applyBorder="1" applyAlignment="1">
      <alignment horizontal="right"/>
    </xf>
    <xf numFmtId="4" fontId="10" fillId="0" borderId="33" xfId="0" applyNumberFormat="1" applyFont="1" applyBorder="1" applyAlignment="1">
      <alignment horizontal="right"/>
    </xf>
    <xf numFmtId="4" fontId="10" fillId="0" borderId="34" xfId="0" applyNumberFormat="1" applyFont="1" applyBorder="1" applyAlignment="1">
      <alignment horizontal="right"/>
    </xf>
    <xf numFmtId="4" fontId="10" fillId="0" borderId="39" xfId="0" applyNumberFormat="1" applyFont="1" applyBorder="1" applyAlignment="1">
      <alignment horizontal="right"/>
    </xf>
    <xf numFmtId="0" fontId="10" fillId="0" borderId="10" xfId="0" applyFont="1" applyBorder="1" applyAlignment="1">
      <alignment/>
    </xf>
    <xf numFmtId="0" fontId="5" fillId="0" borderId="40" xfId="0" applyFont="1" applyBorder="1" applyAlignment="1">
      <alignment horizontal="left"/>
    </xf>
    <xf numFmtId="4" fontId="10" fillId="0" borderId="35" xfId="0" applyNumberFormat="1" applyFont="1" applyBorder="1" applyAlignment="1">
      <alignment horizontal="right"/>
    </xf>
    <xf numFmtId="0" fontId="5" fillId="0" borderId="27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5" fillId="0" borderId="40" xfId="0" applyNumberFormat="1" applyFont="1" applyBorder="1" applyAlignment="1">
      <alignment horizontal="right"/>
    </xf>
    <xf numFmtId="4" fontId="5" fillId="0" borderId="42" xfId="0" applyNumberFormat="1" applyFont="1" applyBorder="1" applyAlignment="1">
      <alignment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9" fontId="12" fillId="0" borderId="31" xfId="0" applyNumberFormat="1" applyFont="1" applyBorder="1" applyAlignment="1">
      <alignment horizontal="center"/>
    </xf>
    <xf numFmtId="0" fontId="12" fillId="0" borderId="27" xfId="0" applyFont="1" applyBorder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9" fillId="0" borderId="27" xfId="0" applyFont="1" applyBorder="1" applyAlignment="1">
      <alignment/>
    </xf>
    <xf numFmtId="49" fontId="12" fillId="0" borderId="32" xfId="0" applyNumberFormat="1" applyFont="1" applyBorder="1" applyAlignment="1">
      <alignment horizontal="center"/>
    </xf>
    <xf numFmtId="4" fontId="5" fillId="0" borderId="30" xfId="0" applyNumberFormat="1" applyFont="1" applyBorder="1" applyAlignment="1">
      <alignment horizontal="right" vertical="center"/>
    </xf>
    <xf numFmtId="0" fontId="12" fillId="0" borderId="28" xfId="0" applyFont="1" applyBorder="1" applyAlignment="1">
      <alignment horizontal="left"/>
    </xf>
    <xf numFmtId="0" fontId="9" fillId="0" borderId="31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12" fillId="0" borderId="46" xfId="0" applyFont="1" applyBorder="1" applyAlignment="1">
      <alignment horizontal="center" vertical="center"/>
    </xf>
    <xf numFmtId="0" fontId="9" fillId="0" borderId="28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49" fontId="12" fillId="0" borderId="47" xfId="0" applyNumberFormat="1" applyFont="1" applyBorder="1" applyAlignment="1">
      <alignment horizontal="center"/>
    </xf>
    <xf numFmtId="0" fontId="12" fillId="0" borderId="19" xfId="0" applyFont="1" applyBorder="1" applyAlignment="1">
      <alignment horizontal="left"/>
    </xf>
    <xf numFmtId="4" fontId="5" fillId="0" borderId="50" xfId="0" applyNumberFormat="1" applyFont="1" applyBorder="1" applyAlignment="1">
      <alignment horizontal="right" vertical="center"/>
    </xf>
    <xf numFmtId="4" fontId="5" fillId="0" borderId="49" xfId="0" applyNumberFormat="1" applyFont="1" applyBorder="1" applyAlignment="1">
      <alignment horizontal="right" vertical="center"/>
    </xf>
    <xf numFmtId="0" fontId="12" fillId="0" borderId="33" xfId="0" applyFont="1" applyBorder="1" applyAlignment="1">
      <alignment horizontal="left"/>
    </xf>
    <xf numFmtId="0" fontId="5" fillId="0" borderId="3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4" fontId="5" fillId="0" borderId="35" xfId="0" applyNumberFormat="1" applyFont="1" applyBorder="1" applyAlignment="1">
      <alignment horizontal="right" vertical="center"/>
    </xf>
    <xf numFmtId="0" fontId="9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4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43" xfId="0" applyFont="1" applyBorder="1" applyAlignment="1">
      <alignment horizontal="center"/>
    </xf>
    <xf numFmtId="4" fontId="5" fillId="0" borderId="50" xfId="0" applyNumberFormat="1" applyFont="1" applyBorder="1" applyAlignment="1">
      <alignment horizontal="righ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" fontId="10" fillId="0" borderId="30" xfId="0" applyNumberFormat="1" applyFont="1" applyBorder="1" applyAlignment="1">
      <alignment horizontal="right"/>
    </xf>
    <xf numFmtId="0" fontId="5" fillId="0" borderId="44" xfId="0" applyFont="1" applyBorder="1" applyAlignment="1">
      <alignment/>
    </xf>
    <xf numFmtId="0" fontId="9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49" fontId="9" fillId="0" borderId="47" xfId="0" applyNumberFormat="1" applyFont="1" applyBorder="1" applyAlignment="1">
      <alignment horizontal="center"/>
    </xf>
    <xf numFmtId="0" fontId="9" fillId="0" borderId="28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47" xfId="0" applyFont="1" applyBorder="1" applyAlignment="1">
      <alignment horizontal="center" vertical="center"/>
    </xf>
    <xf numFmtId="0" fontId="5" fillId="0" borderId="19" xfId="0" applyFont="1" applyBorder="1" applyAlignment="1">
      <alignment horizontal="left"/>
    </xf>
    <xf numFmtId="0" fontId="5" fillId="0" borderId="33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4" fontId="5" fillId="0" borderId="49" xfId="0" applyNumberFormat="1" applyFont="1" applyBorder="1" applyAlignment="1">
      <alignment horizontal="right"/>
    </xf>
    <xf numFmtId="0" fontId="9" fillId="0" borderId="4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9" fillId="0" borderId="27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44" xfId="0" applyFont="1" applyBorder="1" applyAlignment="1">
      <alignment/>
    </xf>
    <xf numFmtId="0" fontId="5" fillId="0" borderId="28" xfId="0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49" fontId="12" fillId="0" borderId="32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" fontId="10" fillId="0" borderId="0" xfId="0" applyNumberFormat="1" applyFont="1" applyBorder="1" applyAlignment="1">
      <alignment horizontal="right"/>
    </xf>
    <xf numFmtId="49" fontId="5" fillId="0" borderId="32" xfId="0" applyNumberFormat="1" applyFont="1" applyFill="1" applyBorder="1" applyAlignment="1">
      <alignment horizontal="center"/>
    </xf>
    <xf numFmtId="49" fontId="9" fillId="0" borderId="32" xfId="0" applyNumberFormat="1" applyFont="1" applyFill="1" applyBorder="1" applyAlignment="1">
      <alignment horizontal="center"/>
    </xf>
    <xf numFmtId="0" fontId="12" fillId="0" borderId="44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49" fontId="5" fillId="0" borderId="47" xfId="0" applyNumberFormat="1" applyFont="1" applyBorder="1" applyAlignment="1">
      <alignment horizontal="center"/>
    </xf>
    <xf numFmtId="0" fontId="5" fillId="0" borderId="19" xfId="0" applyFont="1" applyBorder="1" applyAlignment="1">
      <alignment horizontal="left" vertical="center"/>
    </xf>
    <xf numFmtId="4" fontId="5" fillId="0" borderId="28" xfId="0" applyNumberFormat="1" applyFont="1" applyBorder="1" applyAlignment="1">
      <alignment horizontal="right" vertical="center"/>
    </xf>
    <xf numFmtId="4" fontId="5" fillId="0" borderId="44" xfId="0" applyNumberFormat="1" applyFont="1" applyBorder="1" applyAlignment="1">
      <alignment horizontal="right" vertical="center"/>
    </xf>
    <xf numFmtId="4" fontId="5" fillId="0" borderId="20" xfId="0" applyNumberFormat="1" applyFont="1" applyBorder="1" applyAlignment="1">
      <alignment horizontal="right" vertical="center"/>
    </xf>
    <xf numFmtId="0" fontId="5" fillId="0" borderId="11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 horizontal="right"/>
      <protection locked="0"/>
    </xf>
    <xf numFmtId="49" fontId="4" fillId="0" borderId="14" xfId="0" applyNumberFormat="1" applyFont="1" applyBorder="1" applyAlignment="1" applyProtection="1">
      <alignment horizontal="center" vertical="top"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49" fontId="0" fillId="0" borderId="14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4" fontId="5" fillId="0" borderId="30" xfId="0" applyNumberFormat="1" applyFont="1" applyBorder="1" applyAlignment="1" applyProtection="1">
      <alignment horizontal="right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left" vertical="center"/>
      <protection locked="0"/>
    </xf>
    <xf numFmtId="4" fontId="5" fillId="0" borderId="30" xfId="0" applyNumberFormat="1" applyFont="1" applyBorder="1" applyAlignment="1" applyProtection="1">
      <alignment horizontal="center" vertical="center"/>
      <protection locked="0"/>
    </xf>
    <xf numFmtId="49" fontId="12" fillId="0" borderId="31" xfId="0" applyNumberFormat="1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left"/>
      <protection locked="0"/>
    </xf>
    <xf numFmtId="0" fontId="5" fillId="0" borderId="29" xfId="0" applyFont="1" applyBorder="1" applyAlignment="1" applyProtection="1">
      <alignment horizontal="left"/>
      <protection locked="0"/>
    </xf>
    <xf numFmtId="0" fontId="5" fillId="0" borderId="30" xfId="0" applyFont="1" applyBorder="1" applyAlignment="1" applyProtection="1">
      <alignment horizontal="center"/>
      <protection locked="0"/>
    </xf>
    <xf numFmtId="4" fontId="5" fillId="0" borderId="30" xfId="0" applyNumberFormat="1" applyFont="1" applyBorder="1" applyAlignment="1" applyProtection="1">
      <alignment horizontal="right"/>
      <protection locked="0"/>
    </xf>
    <xf numFmtId="4" fontId="5" fillId="0" borderId="27" xfId="0" applyNumberFormat="1" applyFont="1" applyBorder="1" applyAlignment="1" applyProtection="1">
      <alignment horizontal="right"/>
      <protection locked="0"/>
    </xf>
    <xf numFmtId="4" fontId="5" fillId="0" borderId="29" xfId="0" applyNumberFormat="1" applyFont="1" applyBorder="1" applyAlignment="1" applyProtection="1">
      <alignment horizontal="right"/>
      <protection locked="0"/>
    </xf>
    <xf numFmtId="4" fontId="5" fillId="0" borderId="28" xfId="0" applyNumberFormat="1" applyFont="1" applyBorder="1" applyAlignment="1" applyProtection="1">
      <alignment horizontal="right"/>
      <protection locked="0"/>
    </xf>
    <xf numFmtId="4" fontId="5" fillId="0" borderId="38" xfId="0" applyNumberFormat="1" applyFont="1" applyBorder="1" applyAlignment="1" applyProtection="1">
      <alignment horizontal="right"/>
      <protection locked="0"/>
    </xf>
    <xf numFmtId="49" fontId="9" fillId="0" borderId="31" xfId="0" applyNumberFormat="1" applyFont="1" applyBorder="1" applyAlignment="1" applyProtection="1">
      <alignment horizontal="center"/>
      <protection locked="0"/>
    </xf>
    <xf numFmtId="49" fontId="5" fillId="0" borderId="31" xfId="0" applyNumberFormat="1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left"/>
      <protection locked="0"/>
    </xf>
    <xf numFmtId="4" fontId="10" fillId="0" borderId="27" xfId="0" applyNumberFormat="1" applyFont="1" applyBorder="1" applyAlignment="1" applyProtection="1">
      <alignment horizontal="right"/>
      <protection locked="0"/>
    </xf>
    <xf numFmtId="4" fontId="10" fillId="0" borderId="28" xfId="0" applyNumberFormat="1" applyFont="1" applyBorder="1" applyAlignment="1" applyProtection="1">
      <alignment horizontal="right"/>
      <protection locked="0"/>
    </xf>
    <xf numFmtId="4" fontId="10" fillId="0" borderId="38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5" fillId="0" borderId="33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 horizontal="left"/>
      <protection locked="0"/>
    </xf>
    <xf numFmtId="0" fontId="5" fillId="0" borderId="40" xfId="0" applyFont="1" applyBorder="1" applyAlignment="1" applyProtection="1">
      <alignment horizontal="left"/>
      <protection locked="0"/>
    </xf>
    <xf numFmtId="0" fontId="5" fillId="0" borderId="35" xfId="0" applyFont="1" applyBorder="1" applyAlignment="1" applyProtection="1">
      <alignment horizontal="center"/>
      <protection locked="0"/>
    </xf>
    <xf numFmtId="4" fontId="5" fillId="0" borderId="35" xfId="0" applyNumberFormat="1" applyFont="1" applyBorder="1" applyAlignment="1" applyProtection="1">
      <alignment horizontal="right"/>
      <protection locked="0"/>
    </xf>
    <xf numFmtId="4" fontId="5" fillId="0" borderId="33" xfId="0" applyNumberFormat="1" applyFont="1" applyBorder="1" applyAlignment="1" applyProtection="1">
      <alignment horizontal="right"/>
      <protection locked="0"/>
    </xf>
    <xf numFmtId="4" fontId="5" fillId="0" borderId="40" xfId="0" applyNumberFormat="1" applyFont="1" applyBorder="1" applyAlignment="1" applyProtection="1">
      <alignment horizontal="right"/>
      <protection locked="0"/>
    </xf>
    <xf numFmtId="4" fontId="10" fillId="0" borderId="33" xfId="0" applyNumberFormat="1" applyFont="1" applyBorder="1" applyAlignment="1" applyProtection="1">
      <alignment horizontal="right"/>
      <protection locked="0"/>
    </xf>
    <xf numFmtId="4" fontId="10" fillId="0" borderId="34" xfId="0" applyNumberFormat="1" applyFont="1" applyBorder="1" applyAlignment="1" applyProtection="1">
      <alignment horizontal="right"/>
      <protection locked="0"/>
    </xf>
    <xf numFmtId="4" fontId="10" fillId="0" borderId="39" xfId="0" applyNumberFormat="1" applyFont="1" applyBorder="1" applyAlignment="1" applyProtection="1">
      <alignment horizontal="right"/>
      <protection locked="0"/>
    </xf>
    <xf numFmtId="49" fontId="5" fillId="0" borderId="32" xfId="0" applyNumberFormat="1" applyFont="1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49" fontId="9" fillId="0" borderId="32" xfId="0" applyNumberFormat="1" applyFont="1" applyBorder="1" applyAlignment="1" applyProtection="1">
      <alignment horizontal="center"/>
      <protection locked="0"/>
    </xf>
    <xf numFmtId="4" fontId="10" fillId="0" borderId="35" xfId="0" applyNumberFormat="1" applyFont="1" applyBorder="1" applyAlignment="1" applyProtection="1">
      <alignment horizontal="right"/>
      <protection locked="0"/>
    </xf>
    <xf numFmtId="4" fontId="10" fillId="0" borderId="40" xfId="0" applyNumberFormat="1" applyFont="1" applyBorder="1" applyAlignment="1" applyProtection="1">
      <alignment horizontal="right"/>
      <protection locked="0"/>
    </xf>
    <xf numFmtId="4" fontId="5" fillId="0" borderId="39" xfId="0" applyNumberFormat="1" applyFont="1" applyBorder="1" applyAlignment="1" applyProtection="1">
      <alignment horizontal="right"/>
      <protection locked="0"/>
    </xf>
    <xf numFmtId="4" fontId="11" fillId="0" borderId="34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0" borderId="41" xfId="0" applyFont="1" applyBorder="1" applyAlignment="1" applyProtection="1">
      <alignment horizontal="left"/>
      <protection locked="0"/>
    </xf>
    <xf numFmtId="0" fontId="5" fillId="0" borderId="42" xfId="0" applyFont="1" applyBorder="1" applyAlignment="1" applyProtection="1">
      <alignment/>
      <protection locked="0"/>
    </xf>
    <xf numFmtId="4" fontId="5" fillId="0" borderId="42" xfId="0" applyNumberFormat="1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/>
      <protection locked="0"/>
    </xf>
    <xf numFmtId="4" fontId="5" fillId="0" borderId="12" xfId="0" applyNumberFormat="1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/>
      <protection locked="0"/>
    </xf>
    <xf numFmtId="0" fontId="5" fillId="0" borderId="37" xfId="0" applyFont="1" applyBorder="1" applyAlignment="1" applyProtection="1">
      <alignment/>
      <protection locked="0"/>
    </xf>
    <xf numFmtId="4" fontId="5" fillId="0" borderId="37" xfId="0" applyNumberFormat="1" applyFont="1" applyBorder="1" applyAlignment="1" applyProtection="1">
      <alignment/>
      <protection locked="0"/>
    </xf>
    <xf numFmtId="4" fontId="5" fillId="0" borderId="14" xfId="0" applyNumberFormat="1" applyFont="1" applyBorder="1" applyAlignment="1" applyProtection="1">
      <alignment/>
      <protection locked="0"/>
    </xf>
    <xf numFmtId="0" fontId="5" fillId="0" borderId="20" xfId="0" applyFont="1" applyBorder="1" applyAlignment="1">
      <alignment horizontal="right" vertical="center"/>
    </xf>
    <xf numFmtId="4" fontId="5" fillId="0" borderId="29" xfId="0" applyNumberFormat="1" applyFont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4" fontId="5" fillId="0" borderId="28" xfId="0" applyNumberFormat="1" applyFont="1" applyBorder="1" applyAlignment="1" applyProtection="1">
      <alignment horizontal="center"/>
      <protection locked="0"/>
    </xf>
    <xf numFmtId="0" fontId="5" fillId="0" borderId="20" xfId="0" applyFont="1" applyBorder="1" applyAlignment="1">
      <alignment horizontal="left" vertical="center"/>
    </xf>
    <xf numFmtId="4" fontId="5" fillId="0" borderId="29" xfId="0" applyNumberFormat="1" applyFont="1" applyBorder="1" applyAlignment="1" applyProtection="1">
      <alignment horizontal="right" vertical="center"/>
      <protection locked="0"/>
    </xf>
    <xf numFmtId="4" fontId="0" fillId="0" borderId="11" xfId="0" applyNumberFormat="1" applyFont="1" applyBorder="1" applyAlignment="1">
      <alignment/>
    </xf>
    <xf numFmtId="4" fontId="5" fillId="0" borderId="48" xfId="0" applyNumberFormat="1" applyFont="1" applyBorder="1" applyAlignment="1">
      <alignment horizontal="right" vertical="center"/>
    </xf>
    <xf numFmtId="4" fontId="5" fillId="0" borderId="45" xfId="0" applyNumberFormat="1" applyFont="1" applyBorder="1" applyAlignment="1">
      <alignment horizontal="right" vertical="center"/>
    </xf>
    <xf numFmtId="4" fontId="5" fillId="0" borderId="52" xfId="0" applyNumberFormat="1" applyFont="1" applyBorder="1" applyAlignment="1">
      <alignment horizontal="right" vertical="center"/>
    </xf>
    <xf numFmtId="4" fontId="5" fillId="0" borderId="20" xfId="0" applyNumberFormat="1" applyFont="1" applyBorder="1" applyAlignment="1">
      <alignment horizontal="right"/>
    </xf>
    <xf numFmtId="4" fontId="5" fillId="0" borderId="34" xfId="0" applyNumberFormat="1" applyFont="1" applyBorder="1" applyAlignment="1">
      <alignment horizontal="right"/>
    </xf>
    <xf numFmtId="4" fontId="5" fillId="0" borderId="34" xfId="0" applyNumberFormat="1" applyFont="1" applyBorder="1" applyAlignment="1">
      <alignment horizontal="right" vertical="center"/>
    </xf>
    <xf numFmtId="0" fontId="12" fillId="0" borderId="33" xfId="0" applyFont="1" applyBorder="1" applyAlignment="1">
      <alignment horizontal="left" vertical="center"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40" xfId="0" applyBorder="1" applyAlignment="1">
      <alignment/>
    </xf>
    <xf numFmtId="0" fontId="0" fillId="0" borderId="35" xfId="0" applyBorder="1" applyAlignment="1">
      <alignment horizontal="center"/>
    </xf>
    <xf numFmtId="4" fontId="0" fillId="0" borderId="35" xfId="0" applyNumberFormat="1" applyBorder="1" applyAlignment="1">
      <alignment/>
    </xf>
    <xf numFmtId="0" fontId="12" fillId="0" borderId="46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>
      <alignment horizontal="center" vertical="center"/>
    </xf>
    <xf numFmtId="0" fontId="9" fillId="0" borderId="28" xfId="0" applyFont="1" applyBorder="1" applyAlignment="1">
      <alignment/>
    </xf>
    <xf numFmtId="4" fontId="5" fillId="0" borderId="44" xfId="0" applyNumberFormat="1" applyFont="1" applyBorder="1" applyAlignment="1">
      <alignment horizontal="right"/>
    </xf>
    <xf numFmtId="4" fontId="10" fillId="0" borderId="43" xfId="0" applyNumberFormat="1" applyFont="1" applyBorder="1" applyAlignment="1">
      <alignment horizontal="right"/>
    </xf>
    <xf numFmtId="4" fontId="5" fillId="0" borderId="45" xfId="0" applyNumberFormat="1" applyFont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4" fontId="5" fillId="0" borderId="48" xfId="0" applyNumberFormat="1" applyFont="1" applyBorder="1" applyAlignment="1">
      <alignment horizontal="right"/>
    </xf>
    <xf numFmtId="4" fontId="10" fillId="0" borderId="48" xfId="0" applyNumberFormat="1" applyFont="1" applyBorder="1" applyAlignment="1">
      <alignment horizontal="right"/>
    </xf>
    <xf numFmtId="0" fontId="9" fillId="0" borderId="20" xfId="0" applyFont="1" applyBorder="1" applyAlignment="1">
      <alignment horizontal="left" vertical="center"/>
    </xf>
    <xf numFmtId="49" fontId="12" fillId="0" borderId="31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12" fillId="0" borderId="32" xfId="0" applyNumberFormat="1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4" fontId="5" fillId="0" borderId="38" xfId="0" applyNumberFormat="1" applyFont="1" applyBorder="1" applyAlignment="1" applyProtection="1">
      <alignment horizontal="right" vertical="center"/>
      <protection locked="0"/>
    </xf>
    <xf numFmtId="4" fontId="0" fillId="0" borderId="14" xfId="0" applyNumberFormat="1" applyFont="1" applyBorder="1" applyAlignment="1">
      <alignment horizontal="right"/>
    </xf>
    <xf numFmtId="0" fontId="5" fillId="0" borderId="51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4" fontId="5" fillId="0" borderId="21" xfId="0" applyNumberFormat="1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4" fontId="5" fillId="0" borderId="38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4" fontId="5" fillId="0" borderId="51" xfId="0" applyNumberFormat="1" applyFont="1" applyBorder="1" applyAlignment="1">
      <alignment horizontal="right" vertical="center"/>
    </xf>
    <xf numFmtId="4" fontId="5" fillId="0" borderId="38" xfId="0" applyNumberFormat="1" applyFont="1" applyBorder="1" applyAlignment="1" quotePrefix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4" fontId="5" fillId="0" borderId="39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22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12" fillId="0" borderId="27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4" fontId="5" fillId="0" borderId="40" xfId="0" applyNumberFormat="1" applyFont="1" applyBorder="1" applyAlignment="1">
      <alignment horizontal="right" vertical="center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4" fontId="5" fillId="0" borderId="35" xfId="0" applyNumberFormat="1" applyFont="1" applyBorder="1" applyAlignment="1" applyProtection="1">
      <alignment horizontal="right" vertical="center"/>
      <protection locked="0"/>
    </xf>
    <xf numFmtId="4" fontId="5" fillId="0" borderId="39" xfId="0" applyNumberFormat="1" applyFont="1" applyBorder="1" applyAlignment="1" applyProtection="1">
      <alignment horizontal="right" vertical="center"/>
      <protection locked="0"/>
    </xf>
    <xf numFmtId="4" fontId="5" fillId="0" borderId="30" xfId="0" applyNumberFormat="1" applyFont="1" applyFill="1" applyBorder="1" applyAlignment="1">
      <alignment horizontal="right"/>
    </xf>
    <xf numFmtId="4" fontId="5" fillId="0" borderId="52" xfId="0" applyNumberFormat="1" applyFont="1" applyBorder="1" applyAlignment="1" applyProtection="1">
      <alignment horizontal="right" vertical="center"/>
      <protection locked="0"/>
    </xf>
    <xf numFmtId="0" fontId="12" fillId="0" borderId="43" xfId="0" applyFont="1" applyBorder="1" applyAlignment="1" applyProtection="1">
      <alignment horizontal="left" vertical="center"/>
      <protection locked="0"/>
    </xf>
    <xf numFmtId="0" fontId="9" fillId="0" borderId="27" xfId="0" applyFont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 applyProtection="1">
      <alignment horizontal="center" vertical="center"/>
      <protection locked="0"/>
    </xf>
    <xf numFmtId="0" fontId="17" fillId="0" borderId="11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41" xfId="0" applyFont="1" applyFill="1" applyBorder="1" applyAlignment="1">
      <alignment horizontal="left"/>
    </xf>
    <xf numFmtId="0" fontId="5" fillId="0" borderId="42" xfId="0" applyFont="1" applyFill="1" applyBorder="1" applyAlignment="1">
      <alignment/>
    </xf>
    <xf numFmtId="0" fontId="5" fillId="0" borderId="11" xfId="0" applyFont="1" applyFill="1" applyBorder="1" applyAlignment="1">
      <alignment vertical="center"/>
    </xf>
    <xf numFmtId="0" fontId="5" fillId="0" borderId="2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31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left" vertical="center"/>
    </xf>
    <xf numFmtId="4" fontId="5" fillId="0" borderId="0" xfId="0" applyNumberFormat="1" applyFont="1" applyFill="1" applyAlignment="1">
      <alignment/>
    </xf>
    <xf numFmtId="4" fontId="5" fillId="0" borderId="28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16" xfId="0" applyFont="1" applyFill="1" applyBorder="1" applyAlignment="1">
      <alignment/>
    </xf>
    <xf numFmtId="4" fontId="5" fillId="0" borderId="17" xfId="0" applyNumberFormat="1" applyFont="1" applyFill="1" applyBorder="1" applyAlignment="1">
      <alignment horizontal="right"/>
    </xf>
    <xf numFmtId="49" fontId="15" fillId="0" borderId="14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left" vertical="top"/>
    </xf>
    <xf numFmtId="49" fontId="5" fillId="0" borderId="13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0" fontId="5" fillId="0" borderId="17" xfId="0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0" fontId="9" fillId="0" borderId="4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4" fontId="5" fillId="0" borderId="30" xfId="0" applyNumberFormat="1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right" vertical="center"/>
    </xf>
    <xf numFmtId="4" fontId="5" fillId="0" borderId="29" xfId="0" applyNumberFormat="1" applyFont="1" applyFill="1" applyBorder="1" applyAlignment="1" applyProtection="1">
      <alignment horizontal="right" vertical="center"/>
      <protection locked="0"/>
    </xf>
    <xf numFmtId="4" fontId="5" fillId="0" borderId="51" xfId="0" applyNumberFormat="1" applyFont="1" applyFill="1" applyBorder="1" applyAlignment="1">
      <alignment horizontal="right" vertical="center"/>
    </xf>
    <xf numFmtId="4" fontId="5" fillId="0" borderId="27" xfId="0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4" xfId="0" applyNumberFormat="1" applyFont="1" applyFill="1" applyBorder="1" applyAlignment="1">
      <alignment horizontal="right" vertical="center"/>
    </xf>
    <xf numFmtId="4" fontId="5" fillId="0" borderId="29" xfId="0" applyNumberFormat="1" applyFont="1" applyFill="1" applyBorder="1" applyAlignment="1">
      <alignment horizontal="right" vertical="center"/>
    </xf>
    <xf numFmtId="4" fontId="5" fillId="0" borderId="33" xfId="0" applyNumberFormat="1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center" vertical="center"/>
    </xf>
    <xf numFmtId="0" fontId="5" fillId="0" borderId="33" xfId="0" applyFont="1" applyFill="1" applyBorder="1" applyAlignment="1" applyProtection="1">
      <alignment horizontal="right" vertical="center"/>
      <protection locked="0"/>
    </xf>
    <xf numFmtId="4" fontId="5" fillId="0" borderId="28" xfId="0" applyNumberFormat="1" applyFont="1" applyFill="1" applyBorder="1" applyAlignment="1" applyProtection="1">
      <alignment horizontal="right" vertical="center"/>
      <protection locked="0"/>
    </xf>
    <xf numFmtId="0" fontId="5" fillId="0" borderId="27" xfId="0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center"/>
    </xf>
    <xf numFmtId="171" fontId="5" fillId="0" borderId="27" xfId="0" applyNumberFormat="1" applyFont="1" applyFill="1" applyBorder="1" applyAlignment="1">
      <alignment vertical="center"/>
    </xf>
    <xf numFmtId="171" fontId="5" fillId="0" borderId="29" xfId="0" applyNumberFormat="1" applyFont="1" applyFill="1" applyBorder="1" applyAlignment="1">
      <alignment vertical="center"/>
    </xf>
    <xf numFmtId="4" fontId="5" fillId="0" borderId="27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horizontal="left"/>
    </xf>
    <xf numFmtId="0" fontId="5" fillId="0" borderId="29" xfId="0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/>
    </xf>
    <xf numFmtId="4" fontId="5" fillId="0" borderId="27" xfId="0" applyNumberFormat="1" applyFont="1" applyFill="1" applyBorder="1" applyAlignment="1">
      <alignment horizontal="right"/>
    </xf>
    <xf numFmtId="4" fontId="5" fillId="0" borderId="4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0" fontId="5" fillId="0" borderId="17" xfId="0" applyFont="1" applyFill="1" applyBorder="1" applyAlignment="1">
      <alignment vertical="center"/>
    </xf>
    <xf numFmtId="4" fontId="5" fillId="0" borderId="37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4" fontId="5" fillId="0" borderId="0" xfId="0" applyNumberFormat="1" applyFont="1" applyFill="1" applyAlignment="1">
      <alignment horizontal="left"/>
    </xf>
    <xf numFmtId="0" fontId="19" fillId="0" borderId="0" xfId="44" applyFont="1" applyFill="1" applyAlignment="1" applyProtection="1">
      <alignment horizontal="left" vertical="center" indent="1"/>
      <protection/>
    </xf>
    <xf numFmtId="4" fontId="9" fillId="0" borderId="0" xfId="0" applyNumberFormat="1" applyFont="1" applyFill="1" applyAlignment="1">
      <alignment/>
    </xf>
    <xf numFmtId="0" fontId="5" fillId="0" borderId="32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1" fillId="0" borderId="15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2" xfId="0" applyFont="1" applyFill="1" applyBorder="1" applyAlignment="1">
      <alignment horizontal="center"/>
    </xf>
    <xf numFmtId="0" fontId="21" fillId="0" borderId="16" xfId="0" applyFont="1" applyFill="1" applyBorder="1" applyAlignment="1">
      <alignment/>
    </xf>
    <xf numFmtId="0" fontId="21" fillId="0" borderId="0" xfId="0" applyFont="1" applyFill="1" applyAlignment="1">
      <alignment horizontal="center" vertical="center"/>
    </xf>
    <xf numFmtId="0" fontId="21" fillId="0" borderId="13" xfId="0" applyFont="1" applyFill="1" applyBorder="1" applyAlignment="1">
      <alignment/>
    </xf>
    <xf numFmtId="0" fontId="21" fillId="0" borderId="0" xfId="0" applyFont="1" applyFill="1" applyAlignment="1">
      <alignment/>
    </xf>
    <xf numFmtId="4" fontId="21" fillId="0" borderId="17" xfId="0" applyNumberFormat="1" applyFont="1" applyFill="1" applyBorder="1" applyAlignment="1">
      <alignment horizontal="right"/>
    </xf>
    <xf numFmtId="49" fontId="21" fillId="0" borderId="14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/>
    </xf>
    <xf numFmtId="0" fontId="23" fillId="0" borderId="0" xfId="0" applyFont="1" applyFill="1" applyAlignment="1" applyProtection="1">
      <alignment horizontal="center" vertical="center"/>
      <protection locked="0"/>
    </xf>
    <xf numFmtId="0" fontId="15" fillId="0" borderId="18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4" fontId="15" fillId="0" borderId="21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left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4" fontId="15" fillId="0" borderId="14" xfId="0" applyNumberFormat="1" applyFont="1" applyFill="1" applyBorder="1" applyAlignment="1">
      <alignment horizontal="right" vertical="center"/>
    </xf>
    <xf numFmtId="0" fontId="15" fillId="0" borderId="29" xfId="0" applyFont="1" applyFill="1" applyBorder="1" applyAlignment="1">
      <alignment horizontal="center" vertical="center"/>
    </xf>
    <xf numFmtId="4" fontId="15" fillId="0" borderId="30" xfId="0" applyNumberFormat="1" applyFont="1" applyFill="1" applyBorder="1" applyAlignment="1">
      <alignment horizontal="right" vertical="center"/>
    </xf>
    <xf numFmtId="4" fontId="15" fillId="0" borderId="27" xfId="0" applyNumberFormat="1" applyFont="1" applyFill="1" applyBorder="1" applyAlignment="1">
      <alignment horizontal="right" vertical="center"/>
    </xf>
    <xf numFmtId="4" fontId="15" fillId="0" borderId="28" xfId="0" applyNumberFormat="1" applyFont="1" applyFill="1" applyBorder="1" applyAlignment="1">
      <alignment horizontal="right" vertical="center"/>
    </xf>
    <xf numFmtId="4" fontId="15" fillId="0" borderId="29" xfId="0" applyNumberFormat="1" applyFont="1" applyFill="1" applyBorder="1" applyAlignment="1" applyProtection="1">
      <alignment horizontal="right" vertical="center"/>
      <protection locked="0"/>
    </xf>
    <xf numFmtId="0" fontId="15" fillId="0" borderId="28" xfId="0" applyFont="1" applyFill="1" applyBorder="1" applyAlignment="1">
      <alignment horizontal="right" vertical="center"/>
    </xf>
    <xf numFmtId="4" fontId="15" fillId="0" borderId="38" xfId="0" applyNumberFormat="1" applyFont="1" applyFill="1" applyBorder="1" applyAlignment="1">
      <alignment horizontal="right" vertical="center"/>
    </xf>
    <xf numFmtId="0" fontId="15" fillId="0" borderId="30" xfId="0" applyFont="1" applyFill="1" applyBorder="1" applyAlignment="1">
      <alignment horizontal="center" vertical="center"/>
    </xf>
    <xf numFmtId="4" fontId="15" fillId="0" borderId="33" xfId="0" applyNumberFormat="1" applyFont="1" applyFill="1" applyBorder="1" applyAlignment="1">
      <alignment horizontal="right" vertical="center"/>
    </xf>
    <xf numFmtId="0" fontId="15" fillId="0" borderId="41" xfId="0" applyFont="1" applyFill="1" applyBorder="1" applyAlignment="1">
      <alignment horizontal="left"/>
    </xf>
    <xf numFmtId="0" fontId="15" fillId="0" borderId="42" xfId="0" applyFont="1" applyFill="1" applyBorder="1" applyAlignment="1">
      <alignment/>
    </xf>
    <xf numFmtId="4" fontId="15" fillId="0" borderId="42" xfId="0" applyNumberFormat="1" applyFont="1" applyFill="1" applyBorder="1" applyAlignment="1">
      <alignment/>
    </xf>
    <xf numFmtId="4" fontId="15" fillId="0" borderId="12" xfId="0" applyNumberFormat="1" applyFont="1" applyFill="1" applyBorder="1" applyAlignment="1">
      <alignment/>
    </xf>
    <xf numFmtId="0" fontId="15" fillId="0" borderId="17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15" fillId="0" borderId="25" xfId="0" applyFont="1" applyFill="1" applyBorder="1" applyAlignment="1">
      <alignment/>
    </xf>
    <xf numFmtId="0" fontId="15" fillId="0" borderId="37" xfId="0" applyFont="1" applyFill="1" applyBorder="1" applyAlignment="1">
      <alignment/>
    </xf>
    <xf numFmtId="4" fontId="15" fillId="0" borderId="37" xfId="0" applyNumberFormat="1" applyFont="1" applyFill="1" applyBorder="1" applyAlignment="1">
      <alignment/>
    </xf>
    <xf numFmtId="4" fontId="15" fillId="0" borderId="14" xfId="0" applyNumberFormat="1" applyFont="1" applyFill="1" applyBorder="1" applyAlignment="1">
      <alignment/>
    </xf>
    <xf numFmtId="0" fontId="21" fillId="0" borderId="17" xfId="0" applyFont="1" applyFill="1" applyBorder="1" applyAlignment="1">
      <alignment/>
    </xf>
    <xf numFmtId="4" fontId="15" fillId="0" borderId="11" xfId="0" applyNumberFormat="1" applyFont="1" applyFill="1" applyBorder="1" applyAlignment="1">
      <alignment/>
    </xf>
    <xf numFmtId="4" fontId="15" fillId="0" borderId="17" xfId="0" applyNumberFormat="1" applyFont="1" applyFill="1" applyBorder="1" applyAlignment="1">
      <alignment/>
    </xf>
    <xf numFmtId="4" fontId="15" fillId="0" borderId="14" xfId="0" applyNumberFormat="1" applyFont="1" applyFill="1" applyBorder="1" applyAlignment="1">
      <alignment horizontal="right"/>
    </xf>
    <xf numFmtId="0" fontId="21" fillId="0" borderId="17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/>
    </xf>
    <xf numFmtId="4" fontId="21" fillId="0" borderId="37" xfId="0" applyNumberFormat="1" applyFont="1" applyFill="1" applyBorder="1" applyAlignment="1">
      <alignment/>
    </xf>
    <xf numFmtId="4" fontId="21" fillId="0" borderId="14" xfId="0" applyNumberFormat="1" applyFont="1" applyFill="1" applyBorder="1" applyAlignment="1">
      <alignment/>
    </xf>
    <xf numFmtId="0" fontId="22" fillId="0" borderId="31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/>
    </xf>
    <xf numFmtId="0" fontId="21" fillId="0" borderId="18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4" fontId="21" fillId="0" borderId="21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4" fontId="21" fillId="0" borderId="14" xfId="0" applyNumberFormat="1" applyFont="1" applyFill="1" applyBorder="1" applyAlignment="1">
      <alignment horizontal="right" vertical="center"/>
    </xf>
    <xf numFmtId="0" fontId="15" fillId="0" borderId="29" xfId="0" applyFont="1" applyFill="1" applyBorder="1" applyAlignment="1">
      <alignment horizontal="center"/>
    </xf>
    <xf numFmtId="171" fontId="15" fillId="0" borderId="27" xfId="0" applyNumberFormat="1" applyFont="1" applyFill="1" applyBorder="1" applyAlignment="1">
      <alignment vertical="center"/>
    </xf>
    <xf numFmtId="171" fontId="15" fillId="0" borderId="29" xfId="0" applyNumberFormat="1" applyFont="1" applyFill="1" applyBorder="1" applyAlignment="1">
      <alignment vertical="center"/>
    </xf>
    <xf numFmtId="4" fontId="15" fillId="0" borderId="27" xfId="0" applyNumberFormat="1" applyFont="1" applyFill="1" applyBorder="1" applyAlignment="1">
      <alignment vertical="center"/>
    </xf>
    <xf numFmtId="4" fontId="15" fillId="0" borderId="34" xfId="0" applyNumberFormat="1" applyFont="1" applyFill="1" applyBorder="1" applyAlignment="1">
      <alignment horizontal="right" vertical="center"/>
    </xf>
    <xf numFmtId="0" fontId="15" fillId="0" borderId="17" xfId="0" applyFont="1" applyFill="1" applyBorder="1" applyAlignment="1">
      <alignment/>
    </xf>
    <xf numFmtId="0" fontId="24" fillId="0" borderId="17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4" fontId="24" fillId="0" borderId="11" xfId="0" applyNumberFormat="1" applyFont="1" applyFill="1" applyBorder="1" applyAlignment="1">
      <alignment/>
    </xf>
    <xf numFmtId="4" fontId="24" fillId="0" borderId="17" xfId="0" applyNumberFormat="1" applyFont="1" applyFill="1" applyBorder="1" applyAlignment="1">
      <alignment/>
    </xf>
    <xf numFmtId="4" fontId="24" fillId="0" borderId="14" xfId="0" applyNumberFormat="1" applyFont="1" applyFill="1" applyBorder="1" applyAlignment="1">
      <alignment horizontal="right"/>
    </xf>
    <xf numFmtId="4" fontId="15" fillId="0" borderId="27" xfId="0" applyNumberFormat="1" applyFont="1" applyFill="1" applyBorder="1" applyAlignment="1">
      <alignment horizontal="right" vertical="center"/>
    </xf>
    <xf numFmtId="4" fontId="15" fillId="0" borderId="38" xfId="0" applyNumberFormat="1" applyFont="1" applyFill="1" applyBorder="1" applyAlignment="1">
      <alignment horizontal="right" vertical="center"/>
    </xf>
    <xf numFmtId="0" fontId="15" fillId="0" borderId="53" xfId="0" applyFont="1" applyFill="1" applyBorder="1" applyAlignment="1">
      <alignment horizontal="center"/>
    </xf>
    <xf numFmtId="0" fontId="15" fillId="0" borderId="44" xfId="0" applyFont="1" applyFill="1" applyBorder="1" applyAlignment="1">
      <alignment horizontal="center"/>
    </xf>
    <xf numFmtId="0" fontId="15" fillId="0" borderId="51" xfId="0" applyFont="1" applyFill="1" applyBorder="1" applyAlignment="1">
      <alignment horizontal="center"/>
    </xf>
    <xf numFmtId="0" fontId="15" fillId="0" borderId="54" xfId="0" applyFont="1" applyFill="1" applyBorder="1" applyAlignment="1">
      <alignment horizontal="center"/>
    </xf>
    <xf numFmtId="0" fontId="15" fillId="0" borderId="55" xfId="0" applyFont="1" applyFill="1" applyBorder="1" applyAlignment="1">
      <alignment horizontal="center"/>
    </xf>
    <xf numFmtId="0" fontId="15" fillId="0" borderId="56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justify" vertical="center"/>
    </xf>
    <xf numFmtId="0" fontId="5" fillId="0" borderId="28" xfId="0" applyFont="1" applyFill="1" applyBorder="1" applyAlignment="1">
      <alignment horizontal="justify" vertical="center"/>
    </xf>
    <xf numFmtId="0" fontId="5" fillId="0" borderId="29" xfId="0" applyFont="1" applyFill="1" applyBorder="1" applyAlignment="1">
      <alignment horizontal="justify" vertical="center"/>
    </xf>
    <xf numFmtId="0" fontId="9" fillId="0" borderId="27" xfId="0" applyFont="1" applyFill="1" applyBorder="1" applyAlignment="1">
      <alignment horizontal="left"/>
    </xf>
    <xf numFmtId="0" fontId="9" fillId="0" borderId="28" xfId="0" applyFont="1" applyFill="1" applyBorder="1" applyAlignment="1">
      <alignment horizontal="left"/>
    </xf>
    <xf numFmtId="0" fontId="9" fillId="0" borderId="29" xfId="0" applyFont="1" applyFill="1" applyBorder="1" applyAlignment="1">
      <alignment horizontal="left"/>
    </xf>
    <xf numFmtId="0" fontId="21" fillId="0" borderId="27" xfId="0" applyFont="1" applyFill="1" applyBorder="1" applyAlignment="1">
      <alignment horizontal="justify" vertical="center"/>
    </xf>
    <xf numFmtId="0" fontId="21" fillId="0" borderId="28" xfId="0" applyFont="1" applyFill="1" applyBorder="1" applyAlignment="1">
      <alignment horizontal="justify" vertical="center"/>
    </xf>
    <xf numFmtId="0" fontId="21" fillId="0" borderId="29" xfId="0" applyFont="1" applyFill="1" applyBorder="1" applyAlignment="1">
      <alignment horizontal="justify" vertical="center"/>
    </xf>
    <xf numFmtId="0" fontId="21" fillId="0" borderId="27" xfId="0" applyFont="1" applyFill="1" applyBorder="1" applyAlignment="1">
      <alignment horizontal="left" vertical="center" wrapText="1"/>
    </xf>
    <xf numFmtId="0" fontId="21" fillId="0" borderId="28" xfId="0" applyFont="1" applyFill="1" applyBorder="1" applyAlignment="1">
      <alignment horizontal="left" vertical="center" wrapText="1"/>
    </xf>
    <xf numFmtId="0" fontId="21" fillId="0" borderId="29" xfId="0" applyFont="1" applyFill="1" applyBorder="1" applyAlignment="1">
      <alignment horizontal="left" vertical="center" wrapText="1"/>
    </xf>
    <xf numFmtId="0" fontId="21" fillId="0" borderId="27" xfId="0" applyFont="1" applyFill="1" applyBorder="1" applyAlignment="1">
      <alignment horizontal="left"/>
    </xf>
    <xf numFmtId="0" fontId="21" fillId="0" borderId="28" xfId="0" applyFont="1" applyFill="1" applyBorder="1" applyAlignment="1">
      <alignment horizontal="left"/>
    </xf>
    <xf numFmtId="0" fontId="21" fillId="0" borderId="29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justify"/>
    </xf>
    <xf numFmtId="0" fontId="9" fillId="0" borderId="28" xfId="0" applyFont="1" applyFill="1" applyBorder="1" applyAlignment="1">
      <alignment horizontal="left" vertical="justify"/>
    </xf>
    <xf numFmtId="0" fontId="9" fillId="0" borderId="29" xfId="0" applyFont="1" applyFill="1" applyBorder="1" applyAlignment="1">
      <alignment horizontal="left" vertical="justify"/>
    </xf>
    <xf numFmtId="0" fontId="22" fillId="0" borderId="27" xfId="0" applyFont="1" applyFill="1" applyBorder="1" applyAlignment="1">
      <alignment horizontal="left" vertical="justify"/>
    </xf>
    <xf numFmtId="0" fontId="22" fillId="0" borderId="28" xfId="0" applyFont="1" applyFill="1" applyBorder="1" applyAlignment="1">
      <alignment horizontal="left" vertical="justify"/>
    </xf>
    <xf numFmtId="0" fontId="22" fillId="0" borderId="29" xfId="0" applyFont="1" applyFill="1" applyBorder="1" applyAlignment="1">
      <alignment horizontal="left" vertical="justify"/>
    </xf>
    <xf numFmtId="0" fontId="9" fillId="0" borderId="43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left" vertical="center"/>
    </xf>
    <xf numFmtId="0" fontId="9" fillId="0" borderId="45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/>
    </xf>
    <xf numFmtId="0" fontId="9" fillId="0" borderId="44" xfId="0" applyFont="1" applyFill="1" applyBorder="1" applyAlignment="1">
      <alignment horizontal="left"/>
    </xf>
    <xf numFmtId="0" fontId="9" fillId="0" borderId="45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justify" vertical="justify"/>
    </xf>
    <xf numFmtId="0" fontId="18" fillId="0" borderId="20" xfId="0" applyFont="1" applyFill="1" applyBorder="1" applyAlignment="1">
      <alignment horizontal="justify" vertical="justify"/>
    </xf>
    <xf numFmtId="0" fontId="18" fillId="0" borderId="48" xfId="0" applyFont="1" applyFill="1" applyBorder="1" applyAlignment="1">
      <alignment horizontal="justify" vertical="justify"/>
    </xf>
    <xf numFmtId="0" fontId="5" fillId="0" borderId="33" xfId="0" applyFont="1" applyFill="1" applyBorder="1" applyAlignment="1">
      <alignment horizontal="justify" vertical="center"/>
    </xf>
    <xf numFmtId="0" fontId="5" fillId="0" borderId="34" xfId="0" applyFont="1" applyFill="1" applyBorder="1" applyAlignment="1">
      <alignment horizontal="justify" vertical="center"/>
    </xf>
    <xf numFmtId="0" fontId="5" fillId="0" borderId="40" xfId="0" applyFont="1" applyFill="1" applyBorder="1" applyAlignment="1">
      <alignment horizontal="justify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justify" vertical="center" wrapText="1"/>
    </xf>
    <xf numFmtId="0" fontId="9" fillId="0" borderId="28" xfId="0" applyFont="1" applyFill="1" applyBorder="1" applyAlignment="1">
      <alignment horizontal="justify" vertical="center"/>
    </xf>
    <xf numFmtId="0" fontId="9" fillId="0" borderId="29" xfId="0" applyFont="1" applyFill="1" applyBorder="1" applyAlignment="1">
      <alignment horizontal="justify" vertical="center"/>
    </xf>
    <xf numFmtId="0" fontId="22" fillId="0" borderId="27" xfId="0" applyFont="1" applyFill="1" applyBorder="1" applyAlignment="1">
      <alignment horizontal="left"/>
    </xf>
    <xf numFmtId="0" fontId="22" fillId="0" borderId="28" xfId="0" applyFont="1" applyFill="1" applyBorder="1" applyAlignment="1">
      <alignment horizontal="left"/>
    </xf>
    <xf numFmtId="0" fontId="22" fillId="0" borderId="29" xfId="0" applyFont="1" applyFill="1" applyBorder="1" applyAlignment="1">
      <alignment horizontal="left"/>
    </xf>
    <xf numFmtId="4" fontId="5" fillId="0" borderId="27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21" fillId="0" borderId="53" xfId="0" applyFont="1" applyFill="1" applyBorder="1" applyAlignment="1">
      <alignment horizontal="center"/>
    </xf>
    <xf numFmtId="0" fontId="21" fillId="0" borderId="44" xfId="0" applyFont="1" applyFill="1" applyBorder="1" applyAlignment="1">
      <alignment horizontal="center"/>
    </xf>
    <xf numFmtId="0" fontId="21" fillId="0" borderId="51" xfId="0" applyFont="1" applyFill="1" applyBorder="1" applyAlignment="1">
      <alignment horizontal="center"/>
    </xf>
    <xf numFmtId="0" fontId="21" fillId="0" borderId="54" xfId="0" applyFont="1" applyFill="1" applyBorder="1" applyAlignment="1">
      <alignment horizontal="center"/>
    </xf>
    <xf numFmtId="0" fontId="21" fillId="0" borderId="55" xfId="0" applyFont="1" applyFill="1" applyBorder="1" applyAlignment="1">
      <alignment horizontal="center"/>
    </xf>
    <xf numFmtId="0" fontId="21" fillId="0" borderId="56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TOS%20PREFEITURA\EDUCA&#199;&#195;O\CRECHE%20DE%20BOA%20ESPERAN&#199;A%202010\PLANP%202&#186;%20ADITIVO%20CRECHE%20DE%20BOA%20ESPERAN&#199;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resc. Decresc."/>
      <sheetName val="Comp. Unit. "/>
    </sheetNames>
    <sheetDataSet>
      <sheetData sheetId="1">
        <row r="414">
          <cell r="H4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75" zoomScaleNormal="75" zoomScalePageLayoutView="0" workbookViewId="0" topLeftCell="A7">
      <selection activeCell="B13" sqref="B13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spans="1:14" ht="19.5" customHeight="1" thickBot="1">
      <c r="A1" s="188"/>
      <c r="B1" s="188"/>
      <c r="C1" s="188"/>
      <c r="D1" s="188"/>
      <c r="E1" s="189" t="s">
        <v>1014</v>
      </c>
      <c r="F1" s="188"/>
      <c r="G1" s="188"/>
      <c r="H1" s="188"/>
      <c r="I1" s="188"/>
      <c r="J1" s="188"/>
      <c r="K1" s="188"/>
      <c r="L1" s="188"/>
      <c r="M1" s="188"/>
      <c r="N1" s="188"/>
    </row>
    <row r="2" spans="1:14" ht="15" customHeight="1" thickTop="1">
      <c r="A2" s="190"/>
      <c r="B2" s="191" t="s">
        <v>1005</v>
      </c>
      <c r="C2" s="192"/>
      <c r="D2" s="193" t="s">
        <v>953</v>
      </c>
      <c r="E2" s="193"/>
      <c r="F2" s="193"/>
      <c r="G2" s="193"/>
      <c r="H2" s="190"/>
      <c r="I2" s="193"/>
      <c r="J2" s="194"/>
      <c r="K2" s="194"/>
      <c r="L2" s="195"/>
      <c r="M2" s="192"/>
      <c r="N2" s="188"/>
    </row>
    <row r="3" spans="1:14" ht="15" customHeight="1" thickBot="1">
      <c r="A3" s="196"/>
      <c r="B3" s="197" t="s">
        <v>1006</v>
      </c>
      <c r="C3" s="198"/>
      <c r="D3" s="199"/>
      <c r="E3" s="199"/>
      <c r="F3" s="199"/>
      <c r="G3" s="199"/>
      <c r="H3" s="200"/>
      <c r="I3" s="201" t="s">
        <v>1015</v>
      </c>
      <c r="J3" s="202"/>
      <c r="K3" s="203"/>
      <c r="L3" s="204"/>
      <c r="M3" s="205" t="s">
        <v>885</v>
      </c>
      <c r="N3" s="188"/>
    </row>
    <row r="4" spans="1:14" ht="15" customHeight="1" thickTop="1">
      <c r="A4" s="196"/>
      <c r="B4" s="34" t="s">
        <v>1007</v>
      </c>
      <c r="C4" s="198"/>
      <c r="D4" s="199" t="s">
        <v>1027</v>
      </c>
      <c r="E4" s="199"/>
      <c r="F4" s="199"/>
      <c r="G4" s="199"/>
      <c r="H4" s="206" t="s">
        <v>1008</v>
      </c>
      <c r="I4" s="207"/>
      <c r="J4" s="206"/>
      <c r="K4" s="207"/>
      <c r="L4" s="206"/>
      <c r="M4" s="208"/>
      <c r="N4" s="188"/>
    </row>
    <row r="5" spans="1:14" ht="15" customHeight="1" thickBot="1">
      <c r="A5" s="209"/>
      <c r="B5" s="210"/>
      <c r="C5" s="211"/>
      <c r="D5" s="212"/>
      <c r="E5" s="212"/>
      <c r="F5" s="212"/>
      <c r="G5" s="212"/>
      <c r="H5" s="213" t="s">
        <v>1009</v>
      </c>
      <c r="I5" s="214"/>
      <c r="J5" s="213"/>
      <c r="K5" s="214"/>
      <c r="L5" s="215"/>
      <c r="M5" s="216"/>
      <c r="N5" s="188"/>
    </row>
    <row r="6" spans="1:14" ht="15" customHeight="1" thickTop="1">
      <c r="A6" s="217"/>
      <c r="B6" s="218"/>
      <c r="C6" s="218"/>
      <c r="D6" s="218"/>
      <c r="E6" s="218"/>
      <c r="F6" s="219"/>
      <c r="G6" s="219"/>
      <c r="H6" s="220"/>
      <c r="I6" s="221"/>
      <c r="J6" s="221" t="s">
        <v>1016</v>
      </c>
      <c r="K6" s="221"/>
      <c r="L6" s="221"/>
      <c r="M6" s="222"/>
      <c r="N6" s="188"/>
    </row>
    <row r="7" spans="1:14" ht="15" customHeight="1">
      <c r="A7" s="217" t="s">
        <v>1010</v>
      </c>
      <c r="B7" s="218"/>
      <c r="C7" s="223" t="s">
        <v>1011</v>
      </c>
      <c r="D7" s="218"/>
      <c r="E7" s="218"/>
      <c r="F7" s="224" t="s">
        <v>1012</v>
      </c>
      <c r="G7" s="219" t="s">
        <v>1017</v>
      </c>
      <c r="H7" s="225" t="s">
        <v>1018</v>
      </c>
      <c r="I7" s="225"/>
      <c r="J7" s="226" t="s">
        <v>1019</v>
      </c>
      <c r="K7" s="227"/>
      <c r="L7" s="49" t="s">
        <v>4</v>
      </c>
      <c r="M7" s="228"/>
      <c r="N7" s="188"/>
    </row>
    <row r="8" spans="1:14" ht="15" customHeight="1" thickBot="1">
      <c r="A8" s="229"/>
      <c r="B8" s="230"/>
      <c r="C8" s="230"/>
      <c r="D8" s="230"/>
      <c r="E8" s="230"/>
      <c r="F8" s="231"/>
      <c r="G8" s="232"/>
      <c r="H8" s="230"/>
      <c r="I8" s="230"/>
      <c r="J8" s="231"/>
      <c r="K8" s="233"/>
      <c r="L8" s="230"/>
      <c r="M8" s="234"/>
      <c r="N8" s="188"/>
    </row>
    <row r="9" spans="1:14" ht="9.75" customHeight="1" thickTop="1">
      <c r="A9" s="320">
        <v>1</v>
      </c>
      <c r="B9" s="367" t="s">
        <v>1028</v>
      </c>
      <c r="C9" s="235"/>
      <c r="D9" s="235"/>
      <c r="E9" s="236"/>
      <c r="F9" s="237"/>
      <c r="G9" s="238"/>
      <c r="H9" s="235"/>
      <c r="I9" s="235"/>
      <c r="J9" s="237"/>
      <c r="K9" s="236"/>
      <c r="L9" s="235"/>
      <c r="M9" s="239"/>
      <c r="N9" s="188"/>
    </row>
    <row r="10" spans="1:14" ht="9.75" customHeight="1">
      <c r="A10" s="240" t="s">
        <v>33</v>
      </c>
      <c r="B10" s="241" t="s">
        <v>1029</v>
      </c>
      <c r="C10" s="242"/>
      <c r="D10" s="242"/>
      <c r="E10" s="243"/>
      <c r="F10" s="244" t="s">
        <v>1022</v>
      </c>
      <c r="G10" s="245">
        <v>2</v>
      </c>
      <c r="H10" s="242"/>
      <c r="I10" s="256">
        <v>225</v>
      </c>
      <c r="J10" s="244"/>
      <c r="K10" s="301">
        <f>ROUND(G10*I10,2)</f>
        <v>450</v>
      </c>
      <c r="L10" s="242"/>
      <c r="M10" s="338">
        <f>K10</f>
        <v>450</v>
      </c>
      <c r="N10" s="188"/>
    </row>
    <row r="11" spans="1:14" ht="9.75" customHeight="1">
      <c r="A11" s="321"/>
      <c r="B11" s="247" t="s">
        <v>1030</v>
      </c>
      <c r="C11" s="242"/>
      <c r="D11" s="242"/>
      <c r="E11" s="243"/>
      <c r="F11" s="244"/>
      <c r="G11" s="248"/>
      <c r="H11" s="242"/>
      <c r="I11" s="299"/>
      <c r="J11" s="244"/>
      <c r="K11" s="301"/>
      <c r="L11" s="242"/>
      <c r="M11" s="246"/>
      <c r="N11" s="188"/>
    </row>
    <row r="12" spans="1:14" ht="9.75" customHeight="1">
      <c r="A12" s="249" t="s">
        <v>35</v>
      </c>
      <c r="B12" s="247" t="s">
        <v>681</v>
      </c>
      <c r="C12" s="250"/>
      <c r="D12" s="250"/>
      <c r="E12" s="251"/>
      <c r="F12" s="252"/>
      <c r="G12" s="253"/>
      <c r="H12" s="254"/>
      <c r="I12" s="255"/>
      <c r="J12" s="254"/>
      <c r="K12" s="301"/>
      <c r="L12" s="256"/>
      <c r="M12" s="257"/>
      <c r="N12" s="188"/>
    </row>
    <row r="13" spans="1:14" ht="9.75" customHeight="1">
      <c r="A13" s="258" t="s">
        <v>34</v>
      </c>
      <c r="B13" s="368" t="s">
        <v>1028</v>
      </c>
      <c r="C13" s="250"/>
      <c r="D13" s="250"/>
      <c r="E13" s="251"/>
      <c r="F13" s="252"/>
      <c r="G13" s="253"/>
      <c r="H13" s="254"/>
      <c r="I13" s="255"/>
      <c r="J13" s="254"/>
      <c r="K13" s="301"/>
      <c r="L13" s="256"/>
      <c r="M13" s="257"/>
      <c r="N13" s="188"/>
    </row>
    <row r="14" spans="1:16" s="82" customFormat="1" ht="9.75" customHeight="1">
      <c r="A14" s="259" t="s">
        <v>36</v>
      </c>
      <c r="B14" s="260" t="s">
        <v>1085</v>
      </c>
      <c r="C14" s="250"/>
      <c r="D14" s="250"/>
      <c r="E14" s="251"/>
      <c r="F14" s="252" t="s">
        <v>1022</v>
      </c>
      <c r="G14" s="253">
        <v>120</v>
      </c>
      <c r="H14" s="254"/>
      <c r="I14" s="255">
        <v>6.21</v>
      </c>
      <c r="J14" s="261"/>
      <c r="K14" s="301">
        <f aca="true" t="shared" si="0" ref="K14:K51">ROUND(G14*I14,2)</f>
        <v>745.2</v>
      </c>
      <c r="L14" s="262"/>
      <c r="M14" s="263"/>
      <c r="N14" s="264"/>
      <c r="O14" s="83"/>
      <c r="P14" s="83"/>
    </row>
    <row r="15" spans="1:16" s="82" customFormat="1" ht="9.75" customHeight="1">
      <c r="A15" s="259" t="s">
        <v>37</v>
      </c>
      <c r="B15" s="260" t="s">
        <v>1032</v>
      </c>
      <c r="C15" s="250"/>
      <c r="D15" s="250"/>
      <c r="E15" s="251"/>
      <c r="F15" s="252" t="s">
        <v>1022</v>
      </c>
      <c r="G15" s="253">
        <v>135.15</v>
      </c>
      <c r="H15" s="254"/>
      <c r="I15" s="255">
        <v>2.39</v>
      </c>
      <c r="J15" s="261"/>
      <c r="K15" s="301">
        <f t="shared" si="0"/>
        <v>323.01</v>
      </c>
      <c r="L15" s="262"/>
      <c r="M15" s="263"/>
      <c r="N15" s="264"/>
      <c r="O15" s="83"/>
      <c r="P15" s="83"/>
    </row>
    <row r="16" spans="1:16" s="82" customFormat="1" ht="9.75" customHeight="1">
      <c r="A16" s="259" t="s">
        <v>38</v>
      </c>
      <c r="B16" s="265" t="s">
        <v>1078</v>
      </c>
      <c r="C16" s="266"/>
      <c r="D16" s="266"/>
      <c r="E16" s="267"/>
      <c r="F16" s="268" t="s">
        <v>1079</v>
      </c>
      <c r="G16" s="269">
        <v>2.05</v>
      </c>
      <c r="H16" s="270"/>
      <c r="I16" s="271">
        <v>14.33</v>
      </c>
      <c r="J16" s="272"/>
      <c r="K16" s="301">
        <f t="shared" si="0"/>
        <v>29.38</v>
      </c>
      <c r="L16" s="273"/>
      <c r="M16" s="274"/>
      <c r="N16" s="264"/>
      <c r="O16" s="83"/>
      <c r="P16" s="83"/>
    </row>
    <row r="17" spans="1:16" s="82" customFormat="1" ht="9.75" customHeight="1">
      <c r="A17" s="259" t="s">
        <v>39</v>
      </c>
      <c r="B17" s="265" t="s">
        <v>1139</v>
      </c>
      <c r="C17" s="266"/>
      <c r="D17" s="266"/>
      <c r="E17" s="267"/>
      <c r="F17" s="268" t="s">
        <v>1023</v>
      </c>
      <c r="G17" s="269">
        <v>1</v>
      </c>
      <c r="H17" s="270"/>
      <c r="I17" s="271">
        <v>253</v>
      </c>
      <c r="J17" s="272"/>
      <c r="K17" s="301">
        <f t="shared" si="0"/>
        <v>253</v>
      </c>
      <c r="L17" s="273"/>
      <c r="M17" s="281">
        <f>SUM(K14:K17)</f>
        <v>1350.5900000000001</v>
      </c>
      <c r="N17" s="264"/>
      <c r="O17" s="83"/>
      <c r="P17" s="83"/>
    </row>
    <row r="18" spans="1:16" s="82" customFormat="1" ht="9.75" customHeight="1">
      <c r="A18" s="278" t="s">
        <v>40</v>
      </c>
      <c r="B18" s="276" t="s">
        <v>1067</v>
      </c>
      <c r="C18" s="266"/>
      <c r="D18" s="266"/>
      <c r="E18" s="267"/>
      <c r="F18" s="268"/>
      <c r="G18" s="269"/>
      <c r="H18" s="270"/>
      <c r="I18" s="271"/>
      <c r="J18" s="272"/>
      <c r="K18" s="301"/>
      <c r="L18" s="273"/>
      <c r="M18" s="274"/>
      <c r="N18" s="264"/>
      <c r="O18" s="83"/>
      <c r="P18" s="83"/>
    </row>
    <row r="19" spans="1:16" s="82" customFormat="1" ht="9.75" customHeight="1">
      <c r="A19" s="275" t="s">
        <v>41</v>
      </c>
      <c r="B19" s="265" t="s">
        <v>926</v>
      </c>
      <c r="C19" s="266"/>
      <c r="D19" s="266"/>
      <c r="E19" s="267"/>
      <c r="F19" s="268"/>
      <c r="G19" s="269"/>
      <c r="H19" s="270"/>
      <c r="I19" s="271"/>
      <c r="J19" s="272"/>
      <c r="K19" s="301"/>
      <c r="L19" s="273"/>
      <c r="M19" s="274"/>
      <c r="N19" s="264"/>
      <c r="O19" s="83"/>
      <c r="P19" s="83"/>
    </row>
    <row r="20" spans="1:16" s="82" customFormat="1" ht="9.75" customHeight="1">
      <c r="A20" s="275"/>
      <c r="B20" s="265" t="s">
        <v>927</v>
      </c>
      <c r="C20" s="266"/>
      <c r="D20" s="266"/>
      <c r="E20" s="267"/>
      <c r="F20" s="268" t="s">
        <v>1023</v>
      </c>
      <c r="G20" s="269">
        <v>1</v>
      </c>
      <c r="H20" s="270"/>
      <c r="I20" s="271">
        <v>1628.8</v>
      </c>
      <c r="J20" s="272"/>
      <c r="K20" s="301">
        <f t="shared" si="0"/>
        <v>1628.8</v>
      </c>
      <c r="L20" s="273"/>
      <c r="M20" s="274"/>
      <c r="N20" s="264"/>
      <c r="O20" s="83"/>
      <c r="P20" s="83"/>
    </row>
    <row r="21" spans="1:16" s="82" customFormat="1" ht="9.75" customHeight="1">
      <c r="A21" s="275" t="s">
        <v>42</v>
      </c>
      <c r="B21" s="260" t="s">
        <v>1176</v>
      </c>
      <c r="C21" s="266"/>
      <c r="D21" s="266"/>
      <c r="E21" s="267"/>
      <c r="F21" s="268" t="s">
        <v>1024</v>
      </c>
      <c r="G21" s="269">
        <v>12</v>
      </c>
      <c r="H21" s="270"/>
      <c r="I21" s="271">
        <v>6.21</v>
      </c>
      <c r="J21" s="272"/>
      <c r="K21" s="301">
        <f t="shared" si="0"/>
        <v>74.52</v>
      </c>
      <c r="L21" s="273"/>
      <c r="M21" s="274"/>
      <c r="N21" s="264"/>
      <c r="O21" s="83"/>
      <c r="P21" s="83"/>
    </row>
    <row r="22" spans="1:16" s="82" customFormat="1" ht="9.75" customHeight="1">
      <c r="A22" s="275" t="s">
        <v>43</v>
      </c>
      <c r="B22" s="260" t="s">
        <v>1095</v>
      </c>
      <c r="C22" s="250"/>
      <c r="D22" s="250"/>
      <c r="E22" s="251"/>
      <c r="F22" s="268" t="s">
        <v>1024</v>
      </c>
      <c r="G22" s="269">
        <v>3</v>
      </c>
      <c r="H22" s="270"/>
      <c r="I22" s="271">
        <v>3.58</v>
      </c>
      <c r="J22" s="272"/>
      <c r="K22" s="301">
        <f t="shared" si="0"/>
        <v>10.74</v>
      </c>
      <c r="L22" s="273"/>
      <c r="M22" s="274"/>
      <c r="N22" s="264"/>
      <c r="O22" s="83"/>
      <c r="P22" s="83"/>
    </row>
    <row r="23" spans="1:16" s="82" customFormat="1" ht="9.75" customHeight="1">
      <c r="A23" s="275" t="s">
        <v>44</v>
      </c>
      <c r="B23" s="265" t="s">
        <v>1068</v>
      </c>
      <c r="C23" s="266"/>
      <c r="D23" s="266"/>
      <c r="E23" s="267"/>
      <c r="F23" s="268" t="s">
        <v>1023</v>
      </c>
      <c r="G23" s="269">
        <v>1</v>
      </c>
      <c r="H23" s="270"/>
      <c r="I23" s="271">
        <v>48.76</v>
      </c>
      <c r="J23" s="272"/>
      <c r="K23" s="301">
        <f t="shared" si="0"/>
        <v>48.76</v>
      </c>
      <c r="L23" s="273"/>
      <c r="M23" s="274"/>
      <c r="N23" s="264"/>
      <c r="O23" s="83"/>
      <c r="P23" s="83"/>
    </row>
    <row r="24" spans="1:16" s="82" customFormat="1" ht="9.75" customHeight="1">
      <c r="A24" s="275" t="s">
        <v>45</v>
      </c>
      <c r="B24" s="277" t="s">
        <v>1096</v>
      </c>
      <c r="C24" s="266"/>
      <c r="D24" s="266"/>
      <c r="E24" s="267"/>
      <c r="F24" s="268" t="s">
        <v>1024</v>
      </c>
      <c r="G24" s="269">
        <v>3</v>
      </c>
      <c r="H24" s="270"/>
      <c r="I24" s="271">
        <v>6.11</v>
      </c>
      <c r="J24" s="272"/>
      <c r="K24" s="301">
        <f t="shared" si="0"/>
        <v>18.33</v>
      </c>
      <c r="L24" s="273"/>
      <c r="M24" s="274"/>
      <c r="N24" s="264"/>
      <c r="O24" s="83"/>
      <c r="P24" s="83"/>
    </row>
    <row r="25" spans="1:16" s="82" customFormat="1" ht="9.75" customHeight="1">
      <c r="A25" s="275" t="s">
        <v>46</v>
      </c>
      <c r="B25" s="277" t="s">
        <v>1121</v>
      </c>
      <c r="C25" s="266"/>
      <c r="D25" s="266"/>
      <c r="E25" s="267"/>
      <c r="F25" s="268" t="s">
        <v>1024</v>
      </c>
      <c r="G25" s="269">
        <v>24</v>
      </c>
      <c r="H25" s="270"/>
      <c r="I25" s="271">
        <v>9.65</v>
      </c>
      <c r="J25" s="272"/>
      <c r="K25" s="301">
        <f t="shared" si="0"/>
        <v>231.6</v>
      </c>
      <c r="L25" s="273"/>
      <c r="M25" s="274"/>
      <c r="N25" s="264"/>
      <c r="O25" s="83"/>
      <c r="P25" s="83"/>
    </row>
    <row r="26" spans="1:16" s="82" customFormat="1" ht="9.75" customHeight="1">
      <c r="A26" s="275" t="s">
        <v>47</v>
      </c>
      <c r="B26" s="265" t="s">
        <v>1074</v>
      </c>
      <c r="C26" s="266"/>
      <c r="D26" s="266"/>
      <c r="E26" s="267"/>
      <c r="F26" s="268" t="s">
        <v>1023</v>
      </c>
      <c r="G26" s="269">
        <v>5</v>
      </c>
      <c r="H26" s="270"/>
      <c r="I26" s="271">
        <v>26.18</v>
      </c>
      <c r="J26" s="272"/>
      <c r="K26" s="301">
        <f t="shared" si="0"/>
        <v>130.9</v>
      </c>
      <c r="L26" s="273"/>
      <c r="M26" s="281">
        <f>SUM(K20:K26)</f>
        <v>2143.6499999999996</v>
      </c>
      <c r="N26" s="264"/>
      <c r="O26" s="83"/>
      <c r="P26" s="83"/>
    </row>
    <row r="27" spans="1:16" s="82" customFormat="1" ht="9.75" customHeight="1">
      <c r="A27" s="278" t="s">
        <v>48</v>
      </c>
      <c r="B27" s="276" t="s">
        <v>1060</v>
      </c>
      <c r="C27" s="266"/>
      <c r="D27" s="266"/>
      <c r="E27" s="267"/>
      <c r="F27" s="268"/>
      <c r="G27" s="269"/>
      <c r="H27" s="270"/>
      <c r="I27" s="271"/>
      <c r="J27" s="272"/>
      <c r="K27" s="301"/>
      <c r="L27" s="273"/>
      <c r="M27" s="274"/>
      <c r="N27" s="264"/>
      <c r="O27" s="83"/>
      <c r="P27" s="83"/>
    </row>
    <row r="28" spans="1:16" s="82" customFormat="1" ht="9.75" customHeight="1">
      <c r="A28" s="275" t="s">
        <v>49</v>
      </c>
      <c r="B28" s="265" t="s">
        <v>1090</v>
      </c>
      <c r="C28" s="266"/>
      <c r="D28" s="266"/>
      <c r="E28" s="267"/>
      <c r="F28" s="268"/>
      <c r="G28" s="269"/>
      <c r="H28" s="270"/>
      <c r="I28" s="271"/>
      <c r="J28" s="272"/>
      <c r="K28" s="301"/>
      <c r="L28" s="273"/>
      <c r="M28" s="274"/>
      <c r="N28" s="264"/>
      <c r="O28" s="83"/>
      <c r="P28" s="83"/>
    </row>
    <row r="29" spans="1:16" s="82" customFormat="1" ht="9.75" customHeight="1">
      <c r="A29" s="275"/>
      <c r="B29" s="265" t="s">
        <v>1089</v>
      </c>
      <c r="C29" s="266"/>
      <c r="D29" s="266"/>
      <c r="E29" s="267"/>
      <c r="F29" s="268" t="s">
        <v>1023</v>
      </c>
      <c r="G29" s="269">
        <v>18</v>
      </c>
      <c r="H29" s="270"/>
      <c r="I29" s="271">
        <v>112.64</v>
      </c>
      <c r="J29" s="272"/>
      <c r="K29" s="301">
        <f t="shared" si="0"/>
        <v>2027.52</v>
      </c>
      <c r="L29" s="273"/>
      <c r="M29" s="274"/>
      <c r="N29" s="264"/>
      <c r="O29" s="83"/>
      <c r="P29" s="83"/>
    </row>
    <row r="30" spans="1:16" s="82" customFormat="1" ht="9.75" customHeight="1">
      <c r="A30" s="275" t="s">
        <v>50</v>
      </c>
      <c r="B30" s="265" t="s">
        <v>1091</v>
      </c>
      <c r="C30" s="266"/>
      <c r="D30" s="266"/>
      <c r="E30" s="267"/>
      <c r="F30" s="268" t="s">
        <v>1023</v>
      </c>
      <c r="G30" s="269">
        <v>7</v>
      </c>
      <c r="H30" s="270"/>
      <c r="I30" s="271">
        <v>42.58</v>
      </c>
      <c r="J30" s="272"/>
      <c r="K30" s="301">
        <f t="shared" si="0"/>
        <v>298.06</v>
      </c>
      <c r="L30" s="273"/>
      <c r="M30" s="274"/>
      <c r="N30" s="264"/>
      <c r="O30" s="83"/>
      <c r="P30" s="83"/>
    </row>
    <row r="31" spans="1:16" s="82" customFormat="1" ht="9.75" customHeight="1">
      <c r="A31" s="275" t="s">
        <v>51</v>
      </c>
      <c r="B31" s="265" t="s">
        <v>1092</v>
      </c>
      <c r="C31" s="266"/>
      <c r="D31" s="266"/>
      <c r="E31" s="267"/>
      <c r="F31" s="268" t="s">
        <v>1023</v>
      </c>
      <c r="G31" s="269">
        <v>2</v>
      </c>
      <c r="H31" s="270"/>
      <c r="I31" s="271">
        <v>45.36</v>
      </c>
      <c r="J31" s="272"/>
      <c r="K31" s="301">
        <f t="shared" si="0"/>
        <v>90.72</v>
      </c>
      <c r="L31" s="273"/>
      <c r="M31" s="274"/>
      <c r="N31" s="264"/>
      <c r="O31" s="83"/>
      <c r="P31" s="83"/>
    </row>
    <row r="32" spans="1:16" s="82" customFormat="1" ht="9.75" customHeight="1">
      <c r="A32" s="275" t="s">
        <v>52</v>
      </c>
      <c r="B32" s="265" t="s">
        <v>1093</v>
      </c>
      <c r="C32" s="266"/>
      <c r="D32" s="266"/>
      <c r="E32" s="267"/>
      <c r="F32" s="268" t="s">
        <v>1023</v>
      </c>
      <c r="G32" s="269">
        <v>5</v>
      </c>
      <c r="H32" s="270"/>
      <c r="I32" s="271">
        <v>49.85</v>
      </c>
      <c r="J32" s="272"/>
      <c r="K32" s="301">
        <f t="shared" si="0"/>
        <v>249.25</v>
      </c>
      <c r="L32" s="273"/>
      <c r="M32" s="274"/>
      <c r="N32" s="264"/>
      <c r="O32" s="83"/>
      <c r="P32" s="83"/>
    </row>
    <row r="33" spans="1:16" s="82" customFormat="1" ht="9.75" customHeight="1">
      <c r="A33" s="275" t="s">
        <v>53</v>
      </c>
      <c r="B33" s="265" t="s">
        <v>1061</v>
      </c>
      <c r="C33" s="266"/>
      <c r="D33" s="266"/>
      <c r="E33" s="267"/>
      <c r="F33" s="268" t="s">
        <v>1023</v>
      </c>
      <c r="G33" s="269">
        <v>1</v>
      </c>
      <c r="H33" s="270"/>
      <c r="I33" s="271">
        <v>35.92</v>
      </c>
      <c r="J33" s="272"/>
      <c r="K33" s="301">
        <f t="shared" si="0"/>
        <v>35.92</v>
      </c>
      <c r="L33" s="273"/>
      <c r="M33" s="274"/>
      <c r="N33" s="264"/>
      <c r="O33" s="83"/>
      <c r="P33" s="83"/>
    </row>
    <row r="34" spans="1:16" s="82" customFormat="1" ht="9.75" customHeight="1">
      <c r="A34" s="275" t="s">
        <v>54</v>
      </c>
      <c r="B34" s="265" t="s">
        <v>1166</v>
      </c>
      <c r="C34" s="266"/>
      <c r="D34" s="266"/>
      <c r="E34" s="267"/>
      <c r="F34" s="268" t="s">
        <v>1023</v>
      </c>
      <c r="G34" s="269">
        <v>1</v>
      </c>
      <c r="H34" s="270"/>
      <c r="I34" s="271">
        <v>159.84</v>
      </c>
      <c r="J34" s="272"/>
      <c r="K34" s="301">
        <f t="shared" si="0"/>
        <v>159.84</v>
      </c>
      <c r="L34" s="273"/>
      <c r="M34" s="281">
        <f>SUM(K29:K34)</f>
        <v>2861.31</v>
      </c>
      <c r="N34" s="264"/>
      <c r="O34" s="83"/>
      <c r="P34" s="83"/>
    </row>
    <row r="35" spans="1:16" s="82" customFormat="1" ht="9.75" customHeight="1">
      <c r="A35" s="278" t="s">
        <v>55</v>
      </c>
      <c r="B35" s="79" t="s">
        <v>1137</v>
      </c>
      <c r="C35" s="39"/>
      <c r="D35" s="39"/>
      <c r="E35" s="98"/>
      <c r="F35" s="40"/>
      <c r="G35" s="41"/>
      <c r="H35" s="48"/>
      <c r="I35" s="103"/>
      <c r="J35" s="94"/>
      <c r="K35" s="297"/>
      <c r="L35" s="273"/>
      <c r="M35" s="281"/>
      <c r="N35" s="264"/>
      <c r="O35" s="83"/>
      <c r="P35" s="83"/>
    </row>
    <row r="36" spans="1:16" s="82" customFormat="1" ht="9.75" customHeight="1">
      <c r="A36" s="275" t="s">
        <v>56</v>
      </c>
      <c r="B36" s="38" t="s">
        <v>945</v>
      </c>
      <c r="C36" s="39"/>
      <c r="D36" s="39"/>
      <c r="E36" s="98"/>
      <c r="F36" s="40" t="s">
        <v>1023</v>
      </c>
      <c r="G36" s="41">
        <v>1</v>
      </c>
      <c r="H36" s="48"/>
      <c r="I36" s="103">
        <v>63.85</v>
      </c>
      <c r="J36" s="94"/>
      <c r="K36" s="297">
        <f>ROUND(G36*I36,2)</f>
        <v>63.85</v>
      </c>
      <c r="L36" s="273"/>
      <c r="M36" s="281">
        <f>K36</f>
        <v>63.85</v>
      </c>
      <c r="N36" s="264"/>
      <c r="O36" s="83"/>
      <c r="P36" s="83"/>
    </row>
    <row r="37" spans="1:16" s="82" customFormat="1" ht="9.75" customHeight="1">
      <c r="A37" s="278" t="s">
        <v>57</v>
      </c>
      <c r="B37" s="79" t="s">
        <v>1049</v>
      </c>
      <c r="C37" s="39"/>
      <c r="D37" s="39"/>
      <c r="E37" s="98"/>
      <c r="F37" s="40"/>
      <c r="G37" s="41"/>
      <c r="H37" s="48"/>
      <c r="I37" s="361"/>
      <c r="J37" s="94"/>
      <c r="K37" s="45"/>
      <c r="L37" s="273"/>
      <c r="M37" s="281"/>
      <c r="N37" s="264"/>
      <c r="O37" s="83"/>
      <c r="P37" s="83"/>
    </row>
    <row r="38" spans="1:16" s="82" customFormat="1" ht="9.75" customHeight="1">
      <c r="A38" s="275" t="s">
        <v>58</v>
      </c>
      <c r="B38" s="38" t="s">
        <v>1050</v>
      </c>
      <c r="C38" s="39"/>
      <c r="D38" s="39"/>
      <c r="E38" s="98"/>
      <c r="F38" s="40"/>
      <c r="G38" s="41"/>
      <c r="H38" s="48"/>
      <c r="I38" s="361"/>
      <c r="J38" s="94"/>
      <c r="K38" s="45"/>
      <c r="L38" s="273"/>
      <c r="M38" s="281"/>
      <c r="N38" s="264"/>
      <c r="O38" s="83"/>
      <c r="P38" s="83"/>
    </row>
    <row r="39" spans="1:16" s="82" customFormat="1" ht="9.75" customHeight="1">
      <c r="A39" s="275"/>
      <c r="B39" s="38" t="s">
        <v>1051</v>
      </c>
      <c r="C39" s="39"/>
      <c r="D39" s="39"/>
      <c r="E39" s="98"/>
      <c r="F39" s="40" t="s">
        <v>1022</v>
      </c>
      <c r="G39" s="41">
        <v>1.3</v>
      </c>
      <c r="H39" s="48"/>
      <c r="I39" s="361">
        <v>18.99</v>
      </c>
      <c r="J39" s="94"/>
      <c r="K39" s="297">
        <f>ROUND(G39*I39,2)</f>
        <v>24.69</v>
      </c>
      <c r="L39" s="273"/>
      <c r="M39" s="281">
        <f>K39</f>
        <v>24.69</v>
      </c>
      <c r="N39" s="264"/>
      <c r="O39" s="83"/>
      <c r="P39" s="83"/>
    </row>
    <row r="40" spans="1:16" s="82" customFormat="1" ht="9.75" customHeight="1">
      <c r="A40" s="278" t="s">
        <v>59</v>
      </c>
      <c r="B40" s="276" t="s">
        <v>1033</v>
      </c>
      <c r="C40" s="266"/>
      <c r="D40" s="266"/>
      <c r="E40" s="267"/>
      <c r="F40" s="252"/>
      <c r="G40" s="269"/>
      <c r="H40" s="270"/>
      <c r="I40" s="271"/>
      <c r="J40" s="272"/>
      <c r="K40" s="301"/>
      <c r="L40" s="273"/>
      <c r="M40" s="274"/>
      <c r="N40" s="264"/>
      <c r="O40" s="83"/>
      <c r="P40" s="83"/>
    </row>
    <row r="41" spans="1:16" s="82" customFormat="1" ht="9.75" customHeight="1">
      <c r="A41" s="275" t="s">
        <v>60</v>
      </c>
      <c r="B41" s="260" t="s">
        <v>1034</v>
      </c>
      <c r="C41" s="250"/>
      <c r="D41" s="250"/>
      <c r="E41" s="251"/>
      <c r="F41" s="268"/>
      <c r="G41" s="279"/>
      <c r="H41" s="270"/>
      <c r="I41" s="280"/>
      <c r="J41" s="272"/>
      <c r="K41" s="301"/>
      <c r="L41" s="273"/>
      <c r="M41" s="274"/>
      <c r="N41" s="264"/>
      <c r="O41" s="83"/>
      <c r="P41" s="83"/>
    </row>
    <row r="42" spans="1:16" s="82" customFormat="1" ht="9.75" customHeight="1">
      <c r="A42" s="275"/>
      <c r="B42" s="260" t="s">
        <v>1035</v>
      </c>
      <c r="C42" s="250"/>
      <c r="D42" s="250"/>
      <c r="E42" s="251"/>
      <c r="F42" s="268" t="s">
        <v>1022</v>
      </c>
      <c r="G42" s="269">
        <v>185.15</v>
      </c>
      <c r="H42" s="270"/>
      <c r="I42" s="271">
        <v>2.39</v>
      </c>
      <c r="J42" s="272"/>
      <c r="K42" s="301">
        <f t="shared" si="0"/>
        <v>442.51</v>
      </c>
      <c r="L42" s="273"/>
      <c r="M42" s="281"/>
      <c r="N42" s="264"/>
      <c r="O42" s="83"/>
      <c r="P42" s="83"/>
    </row>
    <row r="43" spans="1:16" s="82" customFormat="1" ht="9.75" customHeight="1">
      <c r="A43" s="275" t="s">
        <v>941</v>
      </c>
      <c r="B43" s="260" t="s">
        <v>1037</v>
      </c>
      <c r="C43" s="250"/>
      <c r="D43" s="250"/>
      <c r="E43" s="251"/>
      <c r="F43" s="268" t="s">
        <v>1022</v>
      </c>
      <c r="G43" s="269">
        <v>185.15</v>
      </c>
      <c r="H43" s="270"/>
      <c r="I43" s="271">
        <v>16.43</v>
      </c>
      <c r="J43" s="272"/>
      <c r="K43" s="301">
        <f t="shared" si="0"/>
        <v>3042.01</v>
      </c>
      <c r="L43" s="273"/>
      <c r="M43" s="281"/>
      <c r="N43" s="264"/>
      <c r="O43" s="83"/>
      <c r="P43" s="83"/>
    </row>
    <row r="44" spans="1:16" s="82" customFormat="1" ht="9.75" customHeight="1">
      <c r="A44" s="275" t="s">
        <v>942</v>
      </c>
      <c r="B44" s="265" t="s">
        <v>1038</v>
      </c>
      <c r="C44" s="266"/>
      <c r="D44" s="266"/>
      <c r="E44" s="267"/>
      <c r="F44" s="268"/>
      <c r="G44" s="269"/>
      <c r="H44" s="270"/>
      <c r="I44" s="271"/>
      <c r="J44" s="272"/>
      <c r="K44" s="301"/>
      <c r="L44" s="273"/>
      <c r="M44" s="281"/>
      <c r="N44" s="264"/>
      <c r="O44" s="83"/>
      <c r="P44" s="83"/>
    </row>
    <row r="45" spans="1:16" s="82" customFormat="1" ht="9.75" customHeight="1">
      <c r="A45" s="275"/>
      <c r="B45" s="265" t="s">
        <v>1039</v>
      </c>
      <c r="C45" s="266"/>
      <c r="D45" s="266"/>
      <c r="E45" s="267"/>
      <c r="F45" s="268" t="s">
        <v>1022</v>
      </c>
      <c r="G45" s="269">
        <v>135.15</v>
      </c>
      <c r="H45" s="270"/>
      <c r="I45" s="271">
        <v>28.36</v>
      </c>
      <c r="J45" s="272"/>
      <c r="K45" s="301">
        <f t="shared" si="0"/>
        <v>3832.85</v>
      </c>
      <c r="L45" s="273"/>
      <c r="M45" s="281"/>
      <c r="N45" s="264"/>
      <c r="O45" s="83"/>
      <c r="P45" s="83"/>
    </row>
    <row r="46" spans="1:16" s="82" customFormat="1" ht="9.75" customHeight="1">
      <c r="A46" s="275" t="s">
        <v>946</v>
      </c>
      <c r="B46" s="265" t="s">
        <v>1057</v>
      </c>
      <c r="C46" s="266"/>
      <c r="D46" s="266"/>
      <c r="E46" s="267"/>
      <c r="F46" s="268" t="s">
        <v>1024</v>
      </c>
      <c r="G46" s="269">
        <v>90.1</v>
      </c>
      <c r="H46" s="270"/>
      <c r="I46" s="271">
        <v>18.2</v>
      </c>
      <c r="J46" s="272"/>
      <c r="K46" s="301">
        <f t="shared" si="0"/>
        <v>1639.82</v>
      </c>
      <c r="L46" s="273"/>
      <c r="M46" s="281">
        <f>SUM(K42:K46)</f>
        <v>8957.19</v>
      </c>
      <c r="N46" s="264"/>
      <c r="O46" s="83"/>
      <c r="P46" s="83"/>
    </row>
    <row r="47" spans="1:16" s="82" customFormat="1" ht="9.75" customHeight="1">
      <c r="A47" s="278" t="s">
        <v>61</v>
      </c>
      <c r="B47" s="276" t="s">
        <v>1036</v>
      </c>
      <c r="C47" s="266"/>
      <c r="D47" s="266"/>
      <c r="E47" s="267"/>
      <c r="F47" s="268"/>
      <c r="G47" s="269"/>
      <c r="H47" s="270"/>
      <c r="I47" s="271"/>
      <c r="J47" s="272"/>
      <c r="K47" s="301"/>
      <c r="L47" s="273"/>
      <c r="M47" s="281"/>
      <c r="N47" s="264"/>
      <c r="O47" s="83"/>
      <c r="P47" s="83"/>
    </row>
    <row r="48" spans="1:16" s="82" customFormat="1" ht="9.75" customHeight="1">
      <c r="A48" s="275" t="s">
        <v>62</v>
      </c>
      <c r="B48" s="265" t="s">
        <v>1087</v>
      </c>
      <c r="C48" s="266"/>
      <c r="D48" s="266"/>
      <c r="E48" s="267"/>
      <c r="F48" s="268" t="s">
        <v>1022</v>
      </c>
      <c r="G48" s="269">
        <v>173.51</v>
      </c>
      <c r="H48" s="270"/>
      <c r="I48" s="271">
        <v>17.04</v>
      </c>
      <c r="J48" s="272"/>
      <c r="K48" s="301">
        <f t="shared" si="0"/>
        <v>2956.61</v>
      </c>
      <c r="L48" s="273"/>
      <c r="M48" s="281"/>
      <c r="N48" s="264"/>
      <c r="O48" s="83"/>
      <c r="P48" s="83"/>
    </row>
    <row r="49" spans="1:16" s="82" customFormat="1" ht="9.75" customHeight="1">
      <c r="A49" s="275" t="s">
        <v>947</v>
      </c>
      <c r="B49" s="265" t="s">
        <v>1031</v>
      </c>
      <c r="C49" s="266"/>
      <c r="D49" s="266"/>
      <c r="E49" s="267"/>
      <c r="F49" s="268"/>
      <c r="G49" s="269"/>
      <c r="H49" s="270"/>
      <c r="I49" s="271"/>
      <c r="J49" s="272"/>
      <c r="K49" s="301"/>
      <c r="L49" s="273"/>
      <c r="M49" s="281"/>
      <c r="N49" s="264"/>
      <c r="O49" s="83"/>
      <c r="P49" s="83"/>
    </row>
    <row r="50" spans="1:16" s="82" customFormat="1" ht="9.75" customHeight="1">
      <c r="A50" s="275"/>
      <c r="B50" s="277" t="s">
        <v>1086</v>
      </c>
      <c r="C50" s="266"/>
      <c r="D50" s="266"/>
      <c r="E50" s="267"/>
      <c r="F50" s="268" t="s">
        <v>1022</v>
      </c>
      <c r="G50" s="269">
        <v>173.51</v>
      </c>
      <c r="H50" s="270"/>
      <c r="I50" s="271">
        <v>34.46</v>
      </c>
      <c r="J50" s="272"/>
      <c r="K50" s="301">
        <f t="shared" si="0"/>
        <v>5979.15</v>
      </c>
      <c r="L50" s="273"/>
      <c r="M50" s="281"/>
      <c r="N50" s="264"/>
      <c r="O50" s="83"/>
      <c r="P50" s="83"/>
    </row>
    <row r="51" spans="1:16" s="85" customFormat="1" ht="9.75" customHeight="1" thickBot="1">
      <c r="A51" s="362" t="s">
        <v>948</v>
      </c>
      <c r="B51" s="265" t="s">
        <v>1088</v>
      </c>
      <c r="C51" s="266"/>
      <c r="D51" s="266"/>
      <c r="E51" s="267"/>
      <c r="F51" s="268" t="s">
        <v>1024</v>
      </c>
      <c r="G51" s="363">
        <v>90.1</v>
      </c>
      <c r="H51" s="270"/>
      <c r="I51" s="366">
        <v>13.13</v>
      </c>
      <c r="J51" s="272"/>
      <c r="K51" s="301">
        <f t="shared" si="0"/>
        <v>1183.01</v>
      </c>
      <c r="L51" s="282"/>
      <c r="M51" s="364">
        <f>SUM(K48:K51)</f>
        <v>10118.77</v>
      </c>
      <c r="N51" s="283"/>
      <c r="O51" s="86"/>
      <c r="P51" s="86"/>
    </row>
    <row r="52" spans="1:14" ht="18" customHeight="1" thickTop="1">
      <c r="A52" s="284" t="s">
        <v>954</v>
      </c>
      <c r="B52" s="187"/>
      <c r="C52" s="285" t="s">
        <v>1026</v>
      </c>
      <c r="D52" s="187"/>
      <c r="E52" s="286"/>
      <c r="F52" s="187" t="s">
        <v>1013</v>
      </c>
      <c r="G52" s="286"/>
      <c r="H52" s="187" t="s">
        <v>1020</v>
      </c>
      <c r="I52" s="286"/>
      <c r="J52" s="187"/>
      <c r="K52" s="287">
        <f>SUM(K10:K51)</f>
        <v>25970.05</v>
      </c>
      <c r="L52" s="288"/>
      <c r="M52" s="289">
        <f>SUM(M10:M51)</f>
        <v>25970.05</v>
      </c>
      <c r="N52" s="188"/>
    </row>
    <row r="53" spans="1:14" ht="18" customHeight="1" thickBot="1">
      <c r="A53" s="290"/>
      <c r="B53" s="291"/>
      <c r="C53" s="292"/>
      <c r="D53" s="186"/>
      <c r="E53" s="293"/>
      <c r="F53" s="186"/>
      <c r="G53" s="293"/>
      <c r="H53" s="186" t="s">
        <v>1021</v>
      </c>
      <c r="I53" s="293"/>
      <c r="J53" s="186"/>
      <c r="K53" s="294"/>
      <c r="L53" s="186"/>
      <c r="M53" s="295"/>
      <c r="N53" s="188"/>
    </row>
    <row r="54" spans="3:13" ht="15" customHeight="1" thickTop="1">
      <c r="C54" s="55"/>
      <c r="M54" s="75"/>
    </row>
    <row r="55" ht="15" customHeight="1"/>
    <row r="56" spans="2:8" ht="15" customHeight="1">
      <c r="B56" s="164"/>
      <c r="C56" s="164"/>
      <c r="D56" s="164"/>
      <c r="E56" s="164"/>
      <c r="F56" s="166"/>
      <c r="G56" s="172"/>
      <c r="H56" s="131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zoomScalePageLayoutView="0" workbookViewId="0" topLeftCell="A1">
      <selection activeCell="B10" sqref="B1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1014</v>
      </c>
    </row>
    <row r="2" spans="1:13" ht="15" customHeight="1" thickTop="1">
      <c r="A2" s="7"/>
      <c r="B2" s="31" t="s">
        <v>1005</v>
      </c>
      <c r="C2" s="4"/>
      <c r="D2" s="193" t="s">
        <v>953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1006</v>
      </c>
      <c r="C3" s="5"/>
      <c r="D3" s="199"/>
      <c r="E3" s="199"/>
      <c r="F3" s="199"/>
      <c r="G3" s="199"/>
      <c r="H3" s="58"/>
      <c r="I3" s="60" t="s">
        <v>1015</v>
      </c>
      <c r="J3" s="3"/>
      <c r="K3" s="42"/>
      <c r="L3" s="59"/>
      <c r="M3" s="81" t="s">
        <v>894</v>
      </c>
    </row>
    <row r="4" spans="1:13" ht="15" customHeight="1" thickTop="1">
      <c r="A4" s="8"/>
      <c r="B4" s="34" t="s">
        <v>1007</v>
      </c>
      <c r="C4" s="5"/>
      <c r="D4" s="199" t="s">
        <v>1027</v>
      </c>
      <c r="E4" s="199"/>
      <c r="F4" s="199"/>
      <c r="G4" s="199"/>
      <c r="H4" s="61" t="s">
        <v>1008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1009</v>
      </c>
      <c r="I5" s="65"/>
      <c r="J5" s="64"/>
      <c r="K5" s="302">
        <f>Plan9!K43</f>
        <v>92705.48999999995</v>
      </c>
      <c r="L5" s="66"/>
      <c r="M5" s="339">
        <f>Plan9!M43</f>
        <v>92705.48999999998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1016</v>
      </c>
      <c r="K6" s="14"/>
      <c r="L6" s="14"/>
      <c r="M6" s="342"/>
    </row>
    <row r="7" spans="1:13" ht="15" customHeight="1">
      <c r="A7" s="11" t="s">
        <v>1010</v>
      </c>
      <c r="B7" s="12"/>
      <c r="C7" s="16" t="s">
        <v>1011</v>
      </c>
      <c r="D7" s="12"/>
      <c r="E7" s="12"/>
      <c r="F7" s="17" t="s">
        <v>1012</v>
      </c>
      <c r="G7" s="18" t="s">
        <v>1017</v>
      </c>
      <c r="H7" s="43" t="s">
        <v>1018</v>
      </c>
      <c r="I7" s="43"/>
      <c r="J7" s="49" t="s">
        <v>1019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1.25" customHeight="1" thickTop="1">
      <c r="A9" s="107" t="s">
        <v>285</v>
      </c>
      <c r="B9" s="108" t="s">
        <v>1053</v>
      </c>
      <c r="C9" s="111"/>
      <c r="D9" s="111"/>
      <c r="E9" s="112"/>
      <c r="F9" s="110"/>
      <c r="G9" s="134"/>
      <c r="H9" s="111"/>
      <c r="I9" s="111"/>
      <c r="J9" s="110"/>
      <c r="K9" s="112"/>
      <c r="L9" s="111"/>
      <c r="M9" s="349"/>
    </row>
    <row r="10" spans="1:13" ht="11.25" customHeight="1">
      <c r="A10" s="120" t="s">
        <v>286</v>
      </c>
      <c r="B10" s="77" t="s">
        <v>1028</v>
      </c>
      <c r="C10" s="28"/>
      <c r="D10" s="28"/>
      <c r="E10" s="29"/>
      <c r="F10" s="30"/>
      <c r="G10" s="118"/>
      <c r="H10" s="113"/>
      <c r="I10" s="183"/>
      <c r="J10" s="105"/>
      <c r="K10" s="106"/>
      <c r="L10" s="113"/>
      <c r="M10" s="344"/>
    </row>
    <row r="11" spans="1:13" ht="11.25" customHeight="1">
      <c r="A11" s="109" t="s">
        <v>287</v>
      </c>
      <c r="B11" s="38" t="s">
        <v>1085</v>
      </c>
      <c r="C11" s="39"/>
      <c r="D11" s="39"/>
      <c r="E11" s="98"/>
      <c r="F11" s="30" t="s">
        <v>1022</v>
      </c>
      <c r="G11" s="118">
        <v>42.6</v>
      </c>
      <c r="H11" s="113"/>
      <c r="I11" s="183">
        <v>6.21</v>
      </c>
      <c r="J11" s="105"/>
      <c r="K11" s="297">
        <f>ROUND(G11*I11,2)</f>
        <v>264.55</v>
      </c>
      <c r="L11" s="113"/>
      <c r="M11" s="344"/>
    </row>
    <row r="12" spans="1:13" ht="11.25" customHeight="1">
      <c r="A12" s="109" t="s">
        <v>288</v>
      </c>
      <c r="B12" s="27" t="s">
        <v>1032</v>
      </c>
      <c r="C12" s="28"/>
      <c r="D12" s="28"/>
      <c r="E12" s="29"/>
      <c r="F12" s="40" t="s">
        <v>1022</v>
      </c>
      <c r="G12" s="118">
        <v>40.6</v>
      </c>
      <c r="H12" s="113"/>
      <c r="I12" s="183">
        <v>2.39</v>
      </c>
      <c r="J12" s="105"/>
      <c r="K12" s="297">
        <f aca="true" t="shared" si="0" ref="K12:K45">ROUND(G12*I12,2)</f>
        <v>97.03</v>
      </c>
      <c r="L12" s="113"/>
      <c r="M12" s="344"/>
    </row>
    <row r="13" spans="1:13" ht="11.25" customHeight="1">
      <c r="A13" s="109" t="s">
        <v>289</v>
      </c>
      <c r="B13" s="27" t="s">
        <v>1078</v>
      </c>
      <c r="C13" s="28"/>
      <c r="D13" s="28"/>
      <c r="E13" s="29"/>
      <c r="F13" s="40" t="s">
        <v>1079</v>
      </c>
      <c r="G13" s="118">
        <v>0.27</v>
      </c>
      <c r="H13" s="113"/>
      <c r="I13" s="183">
        <v>14.33</v>
      </c>
      <c r="J13" s="105"/>
      <c r="K13" s="297">
        <f t="shared" si="0"/>
        <v>3.87</v>
      </c>
      <c r="L13" s="113"/>
      <c r="M13" s="344"/>
    </row>
    <row r="14" spans="1:13" ht="11.25" customHeight="1">
      <c r="A14" s="109" t="s">
        <v>290</v>
      </c>
      <c r="B14" s="27" t="s">
        <v>1048</v>
      </c>
      <c r="C14" s="28"/>
      <c r="D14" s="28"/>
      <c r="E14" s="29"/>
      <c r="F14" s="40" t="s">
        <v>1022</v>
      </c>
      <c r="G14" s="36">
        <v>6.08</v>
      </c>
      <c r="H14" s="47"/>
      <c r="I14" s="183">
        <v>7.47</v>
      </c>
      <c r="J14" s="47"/>
      <c r="K14" s="297">
        <f t="shared" si="0"/>
        <v>45.42</v>
      </c>
      <c r="L14" s="46"/>
      <c r="M14" s="52">
        <f>SUM(K11:K14)</f>
        <v>410.87000000000006</v>
      </c>
    </row>
    <row r="15" spans="1:13" ht="11.25" customHeight="1">
      <c r="A15" s="76" t="s">
        <v>291</v>
      </c>
      <c r="B15" s="79" t="s">
        <v>1060</v>
      </c>
      <c r="C15" s="28"/>
      <c r="D15" s="28"/>
      <c r="E15" s="29"/>
      <c r="F15" s="30"/>
      <c r="G15" s="36"/>
      <c r="H15" s="47"/>
      <c r="I15" s="183"/>
      <c r="J15" s="47"/>
      <c r="K15" s="297"/>
      <c r="L15" s="46"/>
      <c r="M15" s="52"/>
    </row>
    <row r="16" spans="1:16" s="101" customFormat="1" ht="11.25" customHeight="1">
      <c r="A16" s="35" t="s">
        <v>292</v>
      </c>
      <c r="B16" s="38" t="s">
        <v>1090</v>
      </c>
      <c r="C16" s="39"/>
      <c r="D16" s="39"/>
      <c r="E16" s="98"/>
      <c r="F16" s="40"/>
      <c r="G16" s="36"/>
      <c r="H16" s="47"/>
      <c r="I16" s="183"/>
      <c r="J16" s="88"/>
      <c r="K16" s="297"/>
      <c r="L16" s="89"/>
      <c r="M16" s="52"/>
      <c r="O16" s="102"/>
      <c r="P16" s="102"/>
    </row>
    <row r="17" spans="1:16" s="101" customFormat="1" ht="11.25" customHeight="1">
      <c r="A17" s="35"/>
      <c r="B17" s="38" t="s">
        <v>1089</v>
      </c>
      <c r="C17" s="39"/>
      <c r="D17" s="39"/>
      <c r="E17" s="98"/>
      <c r="F17" s="40" t="s">
        <v>1023</v>
      </c>
      <c r="G17" s="36">
        <v>4</v>
      </c>
      <c r="H17" s="47"/>
      <c r="I17" s="183">
        <v>112.64</v>
      </c>
      <c r="J17" s="88"/>
      <c r="K17" s="297">
        <f t="shared" si="0"/>
        <v>450.56</v>
      </c>
      <c r="L17" s="89"/>
      <c r="M17" s="52"/>
      <c r="O17" s="102"/>
      <c r="P17" s="102"/>
    </row>
    <row r="18" spans="1:16" s="101" customFormat="1" ht="11.25" customHeight="1">
      <c r="A18" s="37" t="s">
        <v>293</v>
      </c>
      <c r="B18" s="38" t="s">
        <v>1092</v>
      </c>
      <c r="C18" s="39"/>
      <c r="D18" s="39"/>
      <c r="E18" s="98"/>
      <c r="F18" s="40" t="s">
        <v>1023</v>
      </c>
      <c r="G18" s="41">
        <v>1</v>
      </c>
      <c r="H18" s="48"/>
      <c r="I18" s="183">
        <v>45.36</v>
      </c>
      <c r="J18" s="94"/>
      <c r="K18" s="297">
        <f t="shared" si="0"/>
        <v>45.36</v>
      </c>
      <c r="L18" s="95"/>
      <c r="M18" s="53"/>
      <c r="O18" s="102"/>
      <c r="P18" s="102"/>
    </row>
    <row r="19" spans="1:16" s="101" customFormat="1" ht="11.25" customHeight="1">
      <c r="A19" s="37" t="s">
        <v>294</v>
      </c>
      <c r="B19" s="38" t="s">
        <v>1093</v>
      </c>
      <c r="C19" s="39"/>
      <c r="D19" s="39"/>
      <c r="E19" s="98"/>
      <c r="F19" s="40" t="s">
        <v>1023</v>
      </c>
      <c r="G19" s="41">
        <v>4</v>
      </c>
      <c r="H19" s="48"/>
      <c r="I19" s="183">
        <v>49.85</v>
      </c>
      <c r="J19" s="94"/>
      <c r="K19" s="297">
        <f t="shared" si="0"/>
        <v>199.4</v>
      </c>
      <c r="L19" s="95"/>
      <c r="M19" s="53"/>
      <c r="O19" s="102"/>
      <c r="P19" s="102"/>
    </row>
    <row r="20" spans="1:16" s="101" customFormat="1" ht="11.25" customHeight="1">
      <c r="A20" s="37" t="s">
        <v>295</v>
      </c>
      <c r="B20" s="38" t="s">
        <v>1097</v>
      </c>
      <c r="C20" s="39"/>
      <c r="D20" s="39"/>
      <c r="E20" s="98"/>
      <c r="F20" s="40"/>
      <c r="G20" s="41"/>
      <c r="H20" s="48"/>
      <c r="I20" s="183"/>
      <c r="J20" s="94"/>
      <c r="K20" s="297"/>
      <c r="L20" s="95"/>
      <c r="M20" s="53"/>
      <c r="O20" s="102"/>
      <c r="P20" s="102"/>
    </row>
    <row r="21" spans="1:16" s="101" customFormat="1" ht="11.25" customHeight="1">
      <c r="A21" s="37"/>
      <c r="B21" s="38" t="s">
        <v>1098</v>
      </c>
      <c r="C21" s="39"/>
      <c r="D21" s="39"/>
      <c r="E21" s="98"/>
      <c r="F21" s="40" t="s">
        <v>1023</v>
      </c>
      <c r="G21" s="41">
        <v>2</v>
      </c>
      <c r="H21" s="48"/>
      <c r="I21" s="183">
        <v>130.58</v>
      </c>
      <c r="J21" s="94"/>
      <c r="K21" s="297">
        <f t="shared" si="0"/>
        <v>261.16</v>
      </c>
      <c r="L21" s="95"/>
      <c r="M21" s="53">
        <f>SUM(K17:K21)</f>
        <v>956.48</v>
      </c>
      <c r="O21" s="102"/>
      <c r="P21" s="102"/>
    </row>
    <row r="22" spans="1:16" s="101" customFormat="1" ht="11.25" customHeight="1">
      <c r="A22" s="78" t="s">
        <v>296</v>
      </c>
      <c r="B22" s="79" t="s">
        <v>1138</v>
      </c>
      <c r="C22" s="39"/>
      <c r="D22" s="39"/>
      <c r="E22" s="98"/>
      <c r="F22" s="40"/>
      <c r="G22" s="41"/>
      <c r="H22" s="48"/>
      <c r="I22" s="183"/>
      <c r="J22" s="94"/>
      <c r="K22" s="297"/>
      <c r="L22" s="95"/>
      <c r="M22" s="53"/>
      <c r="O22" s="102"/>
      <c r="P22" s="102"/>
    </row>
    <row r="23" spans="1:16" s="101" customFormat="1" ht="11.25" customHeight="1">
      <c r="A23" s="37" t="s">
        <v>297</v>
      </c>
      <c r="B23" s="38" t="s">
        <v>1158</v>
      </c>
      <c r="C23" s="39"/>
      <c r="D23" s="39"/>
      <c r="E23" s="98"/>
      <c r="F23" s="40" t="s">
        <v>1023</v>
      </c>
      <c r="G23" s="41">
        <v>1</v>
      </c>
      <c r="H23" s="48"/>
      <c r="I23" s="183">
        <v>43.2</v>
      </c>
      <c r="J23" s="94"/>
      <c r="K23" s="297">
        <f t="shared" si="0"/>
        <v>43.2</v>
      </c>
      <c r="L23" s="95"/>
      <c r="M23" s="53">
        <f>K23</f>
        <v>43.2</v>
      </c>
      <c r="O23" s="102"/>
      <c r="P23" s="102"/>
    </row>
    <row r="24" spans="1:16" s="101" customFormat="1" ht="11.25" customHeight="1">
      <c r="A24" s="141" t="s">
        <v>298</v>
      </c>
      <c r="B24" s="79" t="s">
        <v>1049</v>
      </c>
      <c r="C24" s="39"/>
      <c r="D24" s="39"/>
      <c r="E24" s="98"/>
      <c r="F24" s="40"/>
      <c r="G24" s="140"/>
      <c r="H24" s="48"/>
      <c r="I24" s="183"/>
      <c r="J24" s="94"/>
      <c r="K24" s="297"/>
      <c r="L24" s="95"/>
      <c r="M24" s="53"/>
      <c r="O24" s="102"/>
      <c r="P24" s="102"/>
    </row>
    <row r="25" spans="1:16" s="101" customFormat="1" ht="11.25" customHeight="1">
      <c r="A25" s="142" t="s">
        <v>299</v>
      </c>
      <c r="B25" s="38" t="s">
        <v>1050</v>
      </c>
      <c r="C25" s="39"/>
      <c r="D25" s="39"/>
      <c r="E25" s="98"/>
      <c r="F25" s="40"/>
      <c r="G25" s="140"/>
      <c r="H25" s="48"/>
      <c r="I25" s="183"/>
      <c r="J25" s="94"/>
      <c r="K25" s="297"/>
      <c r="L25" s="95"/>
      <c r="M25" s="53"/>
      <c r="O25" s="102"/>
      <c r="P25" s="102"/>
    </row>
    <row r="26" spans="1:16" s="101" customFormat="1" ht="11.25" customHeight="1">
      <c r="A26" s="142"/>
      <c r="B26" s="38" t="s">
        <v>1051</v>
      </c>
      <c r="C26" s="39"/>
      <c r="D26" s="39"/>
      <c r="E26" s="98"/>
      <c r="F26" s="40" t="s">
        <v>1022</v>
      </c>
      <c r="G26" s="41">
        <v>22.36</v>
      </c>
      <c r="H26" s="48"/>
      <c r="I26" s="183">
        <v>18.99</v>
      </c>
      <c r="J26" s="94"/>
      <c r="K26" s="297">
        <f t="shared" si="0"/>
        <v>424.62</v>
      </c>
      <c r="L26" s="95"/>
      <c r="M26" s="53">
        <f>K26</f>
        <v>424.62</v>
      </c>
      <c r="O26" s="102"/>
      <c r="P26" s="102"/>
    </row>
    <row r="27" spans="1:16" s="101" customFormat="1" ht="11.25" customHeight="1">
      <c r="A27" s="78" t="s">
        <v>300</v>
      </c>
      <c r="B27" s="79" t="s">
        <v>1033</v>
      </c>
      <c r="C27" s="28"/>
      <c r="D27" s="28"/>
      <c r="E27" s="29"/>
      <c r="F27" s="40"/>
      <c r="G27" s="41"/>
      <c r="H27" s="48"/>
      <c r="I27" s="183"/>
      <c r="J27" s="94"/>
      <c r="K27" s="297"/>
      <c r="L27" s="95"/>
      <c r="M27" s="53"/>
      <c r="O27" s="102"/>
      <c r="P27" s="102"/>
    </row>
    <row r="28" spans="1:16" s="101" customFormat="1" ht="11.25" customHeight="1">
      <c r="A28" s="37" t="s">
        <v>301</v>
      </c>
      <c r="B28" s="38" t="s">
        <v>1034</v>
      </c>
      <c r="C28" s="39"/>
      <c r="D28" s="39"/>
      <c r="E28" s="98"/>
      <c r="F28" s="40"/>
      <c r="G28" s="41"/>
      <c r="H28" s="48"/>
      <c r="I28" s="185"/>
      <c r="J28" s="94"/>
      <c r="K28" s="297"/>
      <c r="L28" s="95"/>
      <c r="M28" s="53"/>
      <c r="O28" s="102"/>
      <c r="P28" s="102"/>
    </row>
    <row r="29" spans="1:16" s="101" customFormat="1" ht="11.25" customHeight="1">
      <c r="A29" s="37"/>
      <c r="B29" s="38" t="s">
        <v>1035</v>
      </c>
      <c r="C29" s="39"/>
      <c r="D29" s="39"/>
      <c r="E29" s="98"/>
      <c r="F29" s="40" t="s">
        <v>1022</v>
      </c>
      <c r="G29" s="41">
        <v>40.6</v>
      </c>
      <c r="H29" s="48"/>
      <c r="I29" s="183">
        <v>2.39</v>
      </c>
      <c r="J29" s="94"/>
      <c r="K29" s="297">
        <f t="shared" si="0"/>
        <v>97.03</v>
      </c>
      <c r="L29" s="95"/>
      <c r="M29" s="53"/>
      <c r="O29" s="102"/>
      <c r="P29" s="102"/>
    </row>
    <row r="30" spans="1:16" s="101" customFormat="1" ht="11.25" customHeight="1">
      <c r="A30" s="37" t="s">
        <v>302</v>
      </c>
      <c r="B30" s="84" t="s">
        <v>1037</v>
      </c>
      <c r="C30" s="39"/>
      <c r="D30" s="39"/>
      <c r="E30" s="98"/>
      <c r="F30" s="40" t="s">
        <v>1022</v>
      </c>
      <c r="G30" s="41">
        <v>40.6</v>
      </c>
      <c r="H30" s="48"/>
      <c r="I30" s="183">
        <v>16.43</v>
      </c>
      <c r="J30" s="94"/>
      <c r="K30" s="297">
        <f t="shared" si="0"/>
        <v>667.06</v>
      </c>
      <c r="L30" s="95"/>
      <c r="M30" s="53"/>
      <c r="O30" s="102"/>
      <c r="P30" s="102"/>
    </row>
    <row r="31" spans="1:16" s="101" customFormat="1" ht="11.25" customHeight="1">
      <c r="A31" s="37" t="s">
        <v>303</v>
      </c>
      <c r="B31" s="38" t="s">
        <v>1038</v>
      </c>
      <c r="C31" s="39"/>
      <c r="D31" s="67"/>
      <c r="E31" s="68"/>
      <c r="F31" s="40"/>
      <c r="G31" s="99"/>
      <c r="H31" s="48"/>
      <c r="I31" s="183"/>
      <c r="J31" s="94"/>
      <c r="K31" s="297"/>
      <c r="L31" s="95"/>
      <c r="M31" s="53"/>
      <c r="O31" s="102"/>
      <c r="P31" s="102"/>
    </row>
    <row r="32" spans="1:16" s="85" customFormat="1" ht="11.25" customHeight="1">
      <c r="A32" s="37"/>
      <c r="B32" s="84" t="s">
        <v>1039</v>
      </c>
      <c r="C32" s="39"/>
      <c r="D32" s="67"/>
      <c r="E32" s="68"/>
      <c r="F32" s="40" t="s">
        <v>1022</v>
      </c>
      <c r="G32" s="41">
        <v>36.1</v>
      </c>
      <c r="H32" s="48"/>
      <c r="I32" s="45">
        <v>28.36</v>
      </c>
      <c r="J32" s="94"/>
      <c r="K32" s="297">
        <f t="shared" si="0"/>
        <v>1023.8</v>
      </c>
      <c r="L32" s="91"/>
      <c r="M32" s="53"/>
      <c r="O32" s="86"/>
      <c r="P32" s="86"/>
    </row>
    <row r="33" spans="1:16" s="85" customFormat="1" ht="11.25" customHeight="1">
      <c r="A33" s="37" t="s">
        <v>304</v>
      </c>
      <c r="B33" s="38" t="s">
        <v>1057</v>
      </c>
      <c r="C33" s="137"/>
      <c r="D33" s="137"/>
      <c r="E33" s="138"/>
      <c r="F33" s="139" t="s">
        <v>1024</v>
      </c>
      <c r="G33" s="41">
        <v>21.4</v>
      </c>
      <c r="H33" s="48"/>
      <c r="I33" s="45">
        <v>18.2</v>
      </c>
      <c r="J33" s="94"/>
      <c r="K33" s="297">
        <f t="shared" si="0"/>
        <v>389.48</v>
      </c>
      <c r="L33" s="91"/>
      <c r="M33" s="53"/>
      <c r="O33" s="86"/>
      <c r="P33" s="86"/>
    </row>
    <row r="34" spans="1:16" s="85" customFormat="1" ht="11.25" customHeight="1">
      <c r="A34" s="37" t="s">
        <v>305</v>
      </c>
      <c r="B34" s="84" t="s">
        <v>1165</v>
      </c>
      <c r="C34" s="39"/>
      <c r="D34" s="67"/>
      <c r="E34" s="68"/>
      <c r="F34" s="40" t="s">
        <v>1024</v>
      </c>
      <c r="G34" s="41">
        <v>7</v>
      </c>
      <c r="H34" s="48"/>
      <c r="I34" s="45">
        <v>22.88</v>
      </c>
      <c r="J34" s="94"/>
      <c r="K34" s="297">
        <f t="shared" si="0"/>
        <v>160.16</v>
      </c>
      <c r="L34" s="91"/>
      <c r="M34" s="53">
        <f>SUM(K29:K34)</f>
        <v>2337.5299999999997</v>
      </c>
      <c r="O34" s="86"/>
      <c r="P34" s="86"/>
    </row>
    <row r="35" spans="1:16" s="85" customFormat="1" ht="11.25" customHeight="1">
      <c r="A35" s="141" t="s">
        <v>306</v>
      </c>
      <c r="B35" s="77" t="s">
        <v>1036</v>
      </c>
      <c r="C35" s="39"/>
      <c r="D35" s="39"/>
      <c r="E35" s="98"/>
      <c r="F35" s="40"/>
      <c r="G35" s="41"/>
      <c r="H35" s="48"/>
      <c r="I35" s="45"/>
      <c r="J35" s="94"/>
      <c r="K35" s="297"/>
      <c r="L35" s="95"/>
      <c r="M35" s="53"/>
      <c r="O35" s="86"/>
      <c r="P35" s="86"/>
    </row>
    <row r="36" spans="1:16" s="85" customFormat="1" ht="11.25" customHeight="1">
      <c r="A36" s="142" t="s">
        <v>307</v>
      </c>
      <c r="B36" s="38" t="s">
        <v>1087</v>
      </c>
      <c r="C36" s="39"/>
      <c r="D36" s="39"/>
      <c r="E36" s="98"/>
      <c r="F36" s="40" t="s">
        <v>1022</v>
      </c>
      <c r="G36" s="41">
        <v>42.6</v>
      </c>
      <c r="H36" s="48"/>
      <c r="I36" s="45">
        <v>17.04</v>
      </c>
      <c r="J36" s="94"/>
      <c r="K36" s="297">
        <f t="shared" si="0"/>
        <v>725.9</v>
      </c>
      <c r="L36" s="95"/>
      <c r="M36" s="53"/>
      <c r="O36" s="86"/>
      <c r="P36" s="86"/>
    </row>
    <row r="37" spans="1:16" s="85" customFormat="1" ht="11.25" customHeight="1">
      <c r="A37" s="142" t="s">
        <v>308</v>
      </c>
      <c r="B37" s="38" t="s">
        <v>1031</v>
      </c>
      <c r="C37" s="39"/>
      <c r="D37" s="39"/>
      <c r="E37" s="98"/>
      <c r="F37" s="40"/>
      <c r="G37" s="41"/>
      <c r="H37" s="48"/>
      <c r="I37" s="103"/>
      <c r="J37" s="94"/>
      <c r="K37" s="297"/>
      <c r="L37" s="95"/>
      <c r="M37" s="53"/>
      <c r="O37" s="86"/>
      <c r="P37" s="86"/>
    </row>
    <row r="38" spans="1:16" s="85" customFormat="1" ht="11.25" customHeight="1">
      <c r="A38" s="37"/>
      <c r="B38" s="84" t="s">
        <v>1086</v>
      </c>
      <c r="C38" s="39"/>
      <c r="D38" s="39"/>
      <c r="E38" s="98"/>
      <c r="F38" s="40" t="s">
        <v>1022</v>
      </c>
      <c r="G38" s="41">
        <v>42.6</v>
      </c>
      <c r="H38" s="48"/>
      <c r="I38" s="103">
        <v>34.46</v>
      </c>
      <c r="J38" s="94"/>
      <c r="K38" s="297">
        <f t="shared" si="0"/>
        <v>1468</v>
      </c>
      <c r="L38" s="95"/>
      <c r="M38" s="53"/>
      <c r="O38" s="86"/>
      <c r="P38" s="86"/>
    </row>
    <row r="39" spans="1:16" s="85" customFormat="1" ht="11.25" customHeight="1">
      <c r="A39" s="37" t="s">
        <v>309</v>
      </c>
      <c r="B39" s="27" t="s">
        <v>1088</v>
      </c>
      <c r="C39" s="39"/>
      <c r="D39" s="39"/>
      <c r="E39" s="98"/>
      <c r="F39" s="40" t="s">
        <v>1024</v>
      </c>
      <c r="G39" s="41">
        <v>25.4</v>
      </c>
      <c r="H39" s="48"/>
      <c r="I39" s="103">
        <v>13.13</v>
      </c>
      <c r="J39" s="94"/>
      <c r="K39" s="297">
        <f t="shared" si="0"/>
        <v>333.5</v>
      </c>
      <c r="L39" s="95"/>
      <c r="M39" s="53">
        <f>SUM(K36:K39)</f>
        <v>2527.4</v>
      </c>
      <c r="O39" s="86"/>
      <c r="P39" s="86"/>
    </row>
    <row r="40" spans="1:16" s="85" customFormat="1" ht="11.25" customHeight="1">
      <c r="A40" s="78" t="s">
        <v>310</v>
      </c>
      <c r="B40" s="77" t="s">
        <v>1044</v>
      </c>
      <c r="C40" s="39"/>
      <c r="D40" s="39"/>
      <c r="E40" s="98"/>
      <c r="F40" s="40"/>
      <c r="G40" s="41"/>
      <c r="H40" s="48"/>
      <c r="I40" s="103"/>
      <c r="J40" s="94"/>
      <c r="K40" s="297"/>
      <c r="L40" s="95"/>
      <c r="M40" s="53"/>
      <c r="O40" s="86"/>
      <c r="P40" s="86"/>
    </row>
    <row r="41" spans="1:16" s="85" customFormat="1" ht="11.25" customHeight="1">
      <c r="A41" s="37" t="s">
        <v>311</v>
      </c>
      <c r="B41" s="100" t="s">
        <v>1045</v>
      </c>
      <c r="C41" s="28"/>
      <c r="D41" s="28"/>
      <c r="E41" s="29"/>
      <c r="F41" s="40"/>
      <c r="G41" s="41"/>
      <c r="H41" s="48"/>
      <c r="I41" s="45"/>
      <c r="J41" s="94"/>
      <c r="K41" s="297"/>
      <c r="L41" s="95"/>
      <c r="M41" s="53"/>
      <c r="O41" s="86"/>
      <c r="P41" s="86"/>
    </row>
    <row r="42" spans="1:16" s="85" customFormat="1" ht="11.25" customHeight="1">
      <c r="A42" s="37"/>
      <c r="B42" s="100" t="s">
        <v>1177</v>
      </c>
      <c r="C42" s="28"/>
      <c r="D42" s="28"/>
      <c r="E42" s="29"/>
      <c r="F42" s="40" t="s">
        <v>1022</v>
      </c>
      <c r="G42" s="41">
        <v>4.4</v>
      </c>
      <c r="H42" s="48"/>
      <c r="I42" s="183">
        <v>456.64</v>
      </c>
      <c r="J42" s="94"/>
      <c r="K42" s="297">
        <f t="shared" si="0"/>
        <v>2009.22</v>
      </c>
      <c r="L42" s="95"/>
      <c r="M42" s="53"/>
      <c r="O42" s="86"/>
      <c r="P42" s="86"/>
    </row>
    <row r="43" spans="1:16" s="85" customFormat="1" ht="11.25" customHeight="1">
      <c r="A43" s="37" t="s">
        <v>312</v>
      </c>
      <c r="B43" s="27" t="s">
        <v>1162</v>
      </c>
      <c r="C43" s="28"/>
      <c r="D43" s="28"/>
      <c r="E43" s="29"/>
      <c r="F43" s="40" t="s">
        <v>1022</v>
      </c>
      <c r="G43" s="140">
        <v>1.8</v>
      </c>
      <c r="H43" s="48"/>
      <c r="I43" s="183">
        <v>248.31</v>
      </c>
      <c r="J43" s="94"/>
      <c r="K43" s="297">
        <f t="shared" si="0"/>
        <v>446.96</v>
      </c>
      <c r="L43" s="95"/>
      <c r="M43" s="53"/>
      <c r="O43" s="86"/>
      <c r="P43" s="86"/>
    </row>
    <row r="44" spans="1:16" s="85" customFormat="1" ht="11.25" customHeight="1">
      <c r="A44" s="37" t="s">
        <v>313</v>
      </c>
      <c r="B44" s="115" t="s">
        <v>1159</v>
      </c>
      <c r="C44" s="113"/>
      <c r="D44" s="113"/>
      <c r="E44" s="106"/>
      <c r="F44" s="40"/>
      <c r="G44" s="41"/>
      <c r="H44" s="48"/>
      <c r="I44" s="183"/>
      <c r="J44" s="94"/>
      <c r="K44" s="297"/>
      <c r="L44" s="95"/>
      <c r="M44" s="53"/>
      <c r="O44" s="86"/>
      <c r="P44" s="86"/>
    </row>
    <row r="45" spans="1:16" s="85" customFormat="1" ht="11.25" customHeight="1" thickBot="1">
      <c r="A45" s="37"/>
      <c r="B45" s="115" t="s">
        <v>1052</v>
      </c>
      <c r="C45" s="113"/>
      <c r="D45" s="113"/>
      <c r="E45" s="106"/>
      <c r="F45" s="40" t="s">
        <v>1023</v>
      </c>
      <c r="G45" s="41">
        <v>1</v>
      </c>
      <c r="H45" s="48"/>
      <c r="I45" s="183">
        <v>255.64</v>
      </c>
      <c r="J45" s="94"/>
      <c r="K45" s="297">
        <f t="shared" si="0"/>
        <v>255.64</v>
      </c>
      <c r="L45" s="95"/>
      <c r="M45" s="53">
        <f>SUM(K42:K45)</f>
        <v>2711.8199999999997</v>
      </c>
      <c r="O45" s="86"/>
      <c r="P45" s="86"/>
    </row>
    <row r="46" spans="1:13" ht="19.5" customHeight="1" thickTop="1">
      <c r="A46" s="69" t="str">
        <f>Plan1!A52</f>
        <v>DATA:   03/03/2005   </v>
      </c>
      <c r="B46" s="70"/>
      <c r="C46" s="71" t="s">
        <v>1026</v>
      </c>
      <c r="D46" s="70"/>
      <c r="E46" s="72"/>
      <c r="F46" s="70" t="s">
        <v>1013</v>
      </c>
      <c r="G46" s="72"/>
      <c r="H46" s="70" t="s">
        <v>1020</v>
      </c>
      <c r="I46" s="72"/>
      <c r="J46" s="70"/>
      <c r="K46" s="104">
        <f>SUM(K5:K45)</f>
        <v>102117.40999999993</v>
      </c>
      <c r="L46" s="97"/>
      <c r="M46" s="345">
        <f>SUM(M5:M45)</f>
        <v>102117.40999999995</v>
      </c>
    </row>
    <row r="47" spans="1:13" ht="19.5" customHeight="1" thickBot="1">
      <c r="A47" s="24"/>
      <c r="B47" s="25"/>
      <c r="C47" s="56"/>
      <c r="D47" s="23"/>
      <c r="E47" s="57"/>
      <c r="F47" s="23"/>
      <c r="G47" s="57"/>
      <c r="H47" s="23" t="s">
        <v>1021</v>
      </c>
      <c r="I47" s="57"/>
      <c r="J47" s="23"/>
      <c r="K47" s="73"/>
      <c r="L47" s="23"/>
      <c r="M47" s="346"/>
    </row>
    <row r="48" spans="3:13" ht="15" customHeight="1" thickTop="1">
      <c r="C48" s="55"/>
      <c r="M48" s="75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7"/>
  <sheetViews>
    <sheetView zoomScale="75" zoomScaleNormal="75" zoomScalePageLayoutView="0" workbookViewId="0" topLeftCell="A1">
      <selection activeCell="B20" sqref="B2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1014</v>
      </c>
    </row>
    <row r="2" spans="1:13" ht="15" customHeight="1" thickTop="1">
      <c r="A2" s="7"/>
      <c r="B2" s="31" t="s">
        <v>1005</v>
      </c>
      <c r="C2" s="4"/>
      <c r="D2" s="193" t="s">
        <v>953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1006</v>
      </c>
      <c r="C3" s="5"/>
      <c r="D3" s="199"/>
      <c r="E3" s="199"/>
      <c r="F3" s="199"/>
      <c r="G3" s="199"/>
      <c r="H3" s="58"/>
      <c r="I3" s="60" t="s">
        <v>1015</v>
      </c>
      <c r="J3" s="3"/>
      <c r="K3" s="42"/>
      <c r="L3" s="59"/>
      <c r="M3" s="81" t="s">
        <v>895</v>
      </c>
    </row>
    <row r="4" spans="1:13" ht="15" customHeight="1" thickTop="1">
      <c r="A4" s="8"/>
      <c r="B4" s="34" t="s">
        <v>1007</v>
      </c>
      <c r="C4" s="5"/>
      <c r="D4" s="199" t="s">
        <v>1027</v>
      </c>
      <c r="E4" s="199"/>
      <c r="F4" s="199"/>
      <c r="G4" s="199"/>
      <c r="H4" s="61" t="s">
        <v>1008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1009</v>
      </c>
      <c r="I5" s="65"/>
      <c r="J5" s="64"/>
      <c r="K5" s="302">
        <f>Plan10!K46</f>
        <v>102117.40999999993</v>
      </c>
      <c r="L5" s="66"/>
      <c r="M5" s="339">
        <f>Plan10!M46</f>
        <v>102117.40999999995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1016</v>
      </c>
      <c r="K6" s="14"/>
      <c r="L6" s="14"/>
      <c r="M6" s="342"/>
    </row>
    <row r="7" spans="1:13" ht="15" customHeight="1">
      <c r="A7" s="11" t="s">
        <v>1010</v>
      </c>
      <c r="B7" s="12"/>
      <c r="C7" s="16" t="s">
        <v>1011</v>
      </c>
      <c r="D7" s="12"/>
      <c r="E7" s="12"/>
      <c r="F7" s="17" t="s">
        <v>1012</v>
      </c>
      <c r="G7" s="18" t="s">
        <v>1017</v>
      </c>
      <c r="H7" s="43" t="s">
        <v>1018</v>
      </c>
      <c r="I7" s="43"/>
      <c r="J7" s="49" t="s">
        <v>1019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1.25" customHeight="1" thickTop="1">
      <c r="A9" s="76" t="s">
        <v>314</v>
      </c>
      <c r="B9" s="116" t="s">
        <v>1046</v>
      </c>
      <c r="C9" s="143"/>
      <c r="D9" s="143"/>
      <c r="E9" s="144"/>
      <c r="F9" s="145"/>
      <c r="G9" s="146"/>
      <c r="H9" s="111"/>
      <c r="I9" s="111"/>
      <c r="J9" s="110"/>
      <c r="K9" s="112"/>
      <c r="L9" s="111"/>
      <c r="M9" s="349"/>
    </row>
    <row r="10" spans="1:13" ht="11.25" customHeight="1">
      <c r="A10" s="35" t="s">
        <v>315</v>
      </c>
      <c r="B10" s="27" t="s">
        <v>1047</v>
      </c>
      <c r="C10" s="28"/>
      <c r="D10" s="28"/>
      <c r="E10" s="29"/>
      <c r="F10" s="30" t="s">
        <v>1022</v>
      </c>
      <c r="G10" s="36">
        <v>4.34</v>
      </c>
      <c r="H10" s="113"/>
      <c r="I10" s="183">
        <v>59.8</v>
      </c>
      <c r="J10" s="105"/>
      <c r="K10" s="297">
        <f>ROUND(G10*I10,2)</f>
        <v>259.53</v>
      </c>
      <c r="L10" s="113"/>
      <c r="M10" s="344">
        <f>K10</f>
        <v>259.53</v>
      </c>
    </row>
    <row r="11" spans="1:13" ht="11.25" customHeight="1">
      <c r="A11" s="76" t="s">
        <v>316</v>
      </c>
      <c r="B11" s="79" t="s">
        <v>1025</v>
      </c>
      <c r="C11" s="39"/>
      <c r="D11" s="39"/>
      <c r="E11" s="98"/>
      <c r="F11" s="30"/>
      <c r="G11" s="36"/>
      <c r="H11" s="113"/>
      <c r="I11" s="183"/>
      <c r="J11" s="105"/>
      <c r="K11" s="297"/>
      <c r="L11" s="113"/>
      <c r="M11" s="344"/>
    </row>
    <row r="12" spans="1:13" ht="11.25" customHeight="1">
      <c r="A12" s="35" t="s">
        <v>317</v>
      </c>
      <c r="B12" s="27" t="s">
        <v>1040</v>
      </c>
      <c r="C12" s="28"/>
      <c r="D12" s="28"/>
      <c r="E12" s="29"/>
      <c r="F12" s="40"/>
      <c r="G12" s="36"/>
      <c r="H12" s="113"/>
      <c r="I12" s="183"/>
      <c r="J12" s="105"/>
      <c r="K12" s="297"/>
      <c r="L12" s="113"/>
      <c r="M12" s="344"/>
    </row>
    <row r="13" spans="1:13" ht="11.25" customHeight="1">
      <c r="A13" s="35"/>
      <c r="B13" s="27" t="s">
        <v>1041</v>
      </c>
      <c r="C13" s="28"/>
      <c r="D13" s="28"/>
      <c r="E13" s="29"/>
      <c r="F13" s="40" t="s">
        <v>1022</v>
      </c>
      <c r="G13" s="36">
        <v>77.95</v>
      </c>
      <c r="H13" s="47"/>
      <c r="I13" s="183">
        <v>5.62</v>
      </c>
      <c r="J13" s="47"/>
      <c r="K13" s="297">
        <f aca="true" t="shared" si="0" ref="K13:K44">ROUND(G13*I13,2)</f>
        <v>438.08</v>
      </c>
      <c r="L13" s="46"/>
      <c r="M13" s="52"/>
    </row>
    <row r="14" spans="1:13" ht="11.25" customHeight="1">
      <c r="A14" s="35" t="s">
        <v>318</v>
      </c>
      <c r="B14" s="38" t="s">
        <v>1042</v>
      </c>
      <c r="C14" s="28"/>
      <c r="D14" s="28"/>
      <c r="E14" s="29"/>
      <c r="F14" s="30" t="s">
        <v>1022</v>
      </c>
      <c r="G14" s="36">
        <v>77.95</v>
      </c>
      <c r="H14" s="47"/>
      <c r="I14" s="183">
        <v>9.34</v>
      </c>
      <c r="J14" s="47"/>
      <c r="K14" s="297">
        <f t="shared" si="0"/>
        <v>728.05</v>
      </c>
      <c r="L14" s="46"/>
      <c r="M14" s="52"/>
    </row>
    <row r="15" spans="1:13" ht="11.25" customHeight="1">
      <c r="A15" s="35" t="s">
        <v>319</v>
      </c>
      <c r="B15" s="160" t="s">
        <v>1163</v>
      </c>
      <c r="C15" s="137"/>
      <c r="D15" s="137"/>
      <c r="E15" s="138"/>
      <c r="F15" s="139" t="s">
        <v>1022</v>
      </c>
      <c r="G15" s="118">
        <v>3.36</v>
      </c>
      <c r="H15" s="47"/>
      <c r="I15" s="183">
        <v>8.65</v>
      </c>
      <c r="J15" s="47"/>
      <c r="K15" s="297">
        <f t="shared" si="0"/>
        <v>29.06</v>
      </c>
      <c r="L15" s="46"/>
      <c r="M15" s="52">
        <f>SUM(K13:K15)</f>
        <v>1195.1899999999998</v>
      </c>
    </row>
    <row r="16" spans="1:16" s="101" customFormat="1" ht="11.25" customHeight="1">
      <c r="A16" s="76" t="s">
        <v>320</v>
      </c>
      <c r="B16" s="80" t="s">
        <v>1062</v>
      </c>
      <c r="C16" s="39"/>
      <c r="D16" s="39"/>
      <c r="E16" s="98"/>
      <c r="F16" s="40"/>
      <c r="G16" s="36"/>
      <c r="H16" s="47"/>
      <c r="I16" s="183"/>
      <c r="J16" s="88"/>
      <c r="K16" s="297"/>
      <c r="L16" s="89"/>
      <c r="M16" s="52"/>
      <c r="O16" s="102"/>
      <c r="P16" s="102"/>
    </row>
    <row r="17" spans="1:16" s="101" customFormat="1" ht="11.25" customHeight="1">
      <c r="A17" s="35" t="s">
        <v>321</v>
      </c>
      <c r="B17" s="38" t="s">
        <v>1063</v>
      </c>
      <c r="C17" s="39"/>
      <c r="D17" s="67"/>
      <c r="E17" s="68"/>
      <c r="F17" s="40" t="s">
        <v>1022</v>
      </c>
      <c r="G17" s="36">
        <v>6</v>
      </c>
      <c r="H17" s="47"/>
      <c r="I17" s="183">
        <v>78.25</v>
      </c>
      <c r="J17" s="88"/>
      <c r="K17" s="297">
        <f t="shared" si="0"/>
        <v>469.5</v>
      </c>
      <c r="L17" s="89"/>
      <c r="M17" s="52"/>
      <c r="O17" s="102"/>
      <c r="P17" s="102"/>
    </row>
    <row r="18" spans="1:16" s="101" customFormat="1" ht="11.25" customHeight="1">
      <c r="A18" s="37" t="s">
        <v>322</v>
      </c>
      <c r="B18" s="38" t="s">
        <v>3</v>
      </c>
      <c r="C18" s="39"/>
      <c r="D18" s="67"/>
      <c r="E18" s="68"/>
      <c r="F18" s="40" t="s">
        <v>1022</v>
      </c>
      <c r="G18" s="41">
        <v>1.35</v>
      </c>
      <c r="H18" s="48"/>
      <c r="I18" s="183">
        <v>149.92</v>
      </c>
      <c r="J18" s="94"/>
      <c r="K18" s="297">
        <f t="shared" si="0"/>
        <v>202.39</v>
      </c>
      <c r="L18" s="95"/>
      <c r="M18" s="53">
        <f>SUM(K17:K18)</f>
        <v>671.89</v>
      </c>
      <c r="O18" s="102"/>
      <c r="P18" s="102"/>
    </row>
    <row r="19" spans="1:16" s="101" customFormat="1" ht="11.25" customHeight="1">
      <c r="A19" s="117" t="s">
        <v>323</v>
      </c>
      <c r="B19" s="136" t="s">
        <v>1054</v>
      </c>
      <c r="C19" s="137"/>
      <c r="D19" s="137"/>
      <c r="E19" s="138"/>
      <c r="F19" s="139"/>
      <c r="G19" s="140"/>
      <c r="H19" s="48"/>
      <c r="I19" s="183"/>
      <c r="J19" s="94"/>
      <c r="K19" s="297"/>
      <c r="L19" s="95"/>
      <c r="M19" s="53"/>
      <c r="O19" s="102"/>
      <c r="P19" s="102"/>
    </row>
    <row r="20" spans="1:16" s="101" customFormat="1" ht="11.25" customHeight="1">
      <c r="A20" s="141" t="s">
        <v>324</v>
      </c>
      <c r="B20" s="79" t="s">
        <v>1028</v>
      </c>
      <c r="C20" s="39"/>
      <c r="D20" s="39"/>
      <c r="E20" s="98"/>
      <c r="F20" s="40"/>
      <c r="G20" s="140"/>
      <c r="H20" s="48"/>
      <c r="I20" s="183"/>
      <c r="J20" s="94"/>
      <c r="K20" s="297"/>
      <c r="L20" s="95"/>
      <c r="M20" s="53"/>
      <c r="O20" s="102"/>
      <c r="P20" s="102"/>
    </row>
    <row r="21" spans="1:16" s="101" customFormat="1" ht="11.25" customHeight="1">
      <c r="A21" s="142" t="s">
        <v>325</v>
      </c>
      <c r="B21" s="38" t="s">
        <v>1085</v>
      </c>
      <c r="C21" s="39"/>
      <c r="D21" s="39"/>
      <c r="E21" s="98"/>
      <c r="F21" s="40" t="s">
        <v>1022</v>
      </c>
      <c r="G21" s="140">
        <v>42.6</v>
      </c>
      <c r="H21" s="48"/>
      <c r="I21" s="183">
        <v>6.21</v>
      </c>
      <c r="J21" s="94"/>
      <c r="K21" s="297">
        <f t="shared" si="0"/>
        <v>264.55</v>
      </c>
      <c r="L21" s="95"/>
      <c r="M21" s="53"/>
      <c r="O21" s="102"/>
      <c r="P21" s="102"/>
    </row>
    <row r="22" spans="1:16" s="101" customFormat="1" ht="11.25" customHeight="1">
      <c r="A22" s="142" t="s">
        <v>326</v>
      </c>
      <c r="B22" s="38" t="s">
        <v>1032</v>
      </c>
      <c r="C22" s="39"/>
      <c r="D22" s="39"/>
      <c r="E22" s="98"/>
      <c r="F22" s="40" t="s">
        <v>1022</v>
      </c>
      <c r="G22" s="140">
        <v>40.6</v>
      </c>
      <c r="H22" s="48"/>
      <c r="I22" s="183">
        <v>2.39</v>
      </c>
      <c r="J22" s="94"/>
      <c r="K22" s="297">
        <f t="shared" si="0"/>
        <v>97.03</v>
      </c>
      <c r="L22" s="95"/>
      <c r="M22" s="53"/>
      <c r="O22" s="102"/>
      <c r="P22" s="102"/>
    </row>
    <row r="23" spans="1:16" s="101" customFormat="1" ht="11.25" customHeight="1">
      <c r="A23" s="142" t="s">
        <v>327</v>
      </c>
      <c r="B23" s="38" t="s">
        <v>1078</v>
      </c>
      <c r="C23" s="39"/>
      <c r="D23" s="39"/>
      <c r="E23" s="98"/>
      <c r="F23" s="40" t="s">
        <v>1079</v>
      </c>
      <c r="G23" s="140">
        <v>0.27</v>
      </c>
      <c r="H23" s="48"/>
      <c r="I23" s="183">
        <v>14.33</v>
      </c>
      <c r="J23" s="94"/>
      <c r="K23" s="297">
        <f t="shared" si="0"/>
        <v>3.87</v>
      </c>
      <c r="L23" s="95"/>
      <c r="M23" s="53"/>
      <c r="O23" s="102"/>
      <c r="P23" s="102"/>
    </row>
    <row r="24" spans="1:16" s="101" customFormat="1" ht="11.25" customHeight="1">
      <c r="A24" s="142" t="s">
        <v>328</v>
      </c>
      <c r="B24" s="38" t="s">
        <v>1048</v>
      </c>
      <c r="C24" s="28"/>
      <c r="D24" s="28"/>
      <c r="E24" s="29"/>
      <c r="F24" s="40" t="s">
        <v>1022</v>
      </c>
      <c r="G24" s="41">
        <v>6.08</v>
      </c>
      <c r="H24" s="48"/>
      <c r="I24" s="183">
        <v>7.47</v>
      </c>
      <c r="J24" s="94"/>
      <c r="K24" s="297">
        <f t="shared" si="0"/>
        <v>45.42</v>
      </c>
      <c r="L24" s="95"/>
      <c r="M24" s="53">
        <f>SUM(K21:K24)</f>
        <v>410.87000000000006</v>
      </c>
      <c r="O24" s="102"/>
      <c r="P24" s="102"/>
    </row>
    <row r="25" spans="1:16" s="101" customFormat="1" ht="11.25" customHeight="1">
      <c r="A25" s="78" t="s">
        <v>329</v>
      </c>
      <c r="B25" s="79" t="s">
        <v>1060</v>
      </c>
      <c r="C25" s="39"/>
      <c r="D25" s="39"/>
      <c r="E25" s="98"/>
      <c r="F25" s="40"/>
      <c r="G25" s="41"/>
      <c r="H25" s="48"/>
      <c r="I25" s="183"/>
      <c r="J25" s="94"/>
      <c r="K25" s="297"/>
      <c r="L25" s="95"/>
      <c r="M25" s="53"/>
      <c r="O25" s="102"/>
      <c r="P25" s="102"/>
    </row>
    <row r="26" spans="1:16" s="101" customFormat="1" ht="11.25" customHeight="1">
      <c r="A26" s="37" t="s">
        <v>330</v>
      </c>
      <c r="B26" s="38" t="s">
        <v>1090</v>
      </c>
      <c r="C26" s="39"/>
      <c r="D26" s="39"/>
      <c r="E26" s="98"/>
      <c r="F26" s="40"/>
      <c r="G26" s="41"/>
      <c r="H26" s="48"/>
      <c r="I26" s="183"/>
      <c r="J26" s="94"/>
      <c r="K26" s="297"/>
      <c r="L26" s="95"/>
      <c r="M26" s="53"/>
      <c r="O26" s="102"/>
      <c r="P26" s="102"/>
    </row>
    <row r="27" spans="1:16" s="101" customFormat="1" ht="11.25" customHeight="1">
      <c r="A27" s="37"/>
      <c r="B27" s="38" t="s">
        <v>1089</v>
      </c>
      <c r="C27" s="39"/>
      <c r="D27" s="39"/>
      <c r="E27" s="98"/>
      <c r="F27" s="40" t="s">
        <v>1023</v>
      </c>
      <c r="G27" s="41">
        <v>4</v>
      </c>
      <c r="H27" s="48"/>
      <c r="I27" s="183">
        <v>112.64</v>
      </c>
      <c r="J27" s="94"/>
      <c r="K27" s="297">
        <f t="shared" si="0"/>
        <v>450.56</v>
      </c>
      <c r="L27" s="95"/>
      <c r="M27" s="53"/>
      <c r="O27" s="102"/>
      <c r="P27" s="102"/>
    </row>
    <row r="28" spans="1:16" s="101" customFormat="1" ht="11.25" customHeight="1">
      <c r="A28" s="37" t="s">
        <v>331</v>
      </c>
      <c r="B28" s="38" t="s">
        <v>1092</v>
      </c>
      <c r="C28" s="39"/>
      <c r="D28" s="39"/>
      <c r="E28" s="98"/>
      <c r="F28" s="40" t="s">
        <v>1023</v>
      </c>
      <c r="G28" s="41">
        <v>1</v>
      </c>
      <c r="H28" s="48"/>
      <c r="I28" s="183">
        <v>45.36</v>
      </c>
      <c r="J28" s="94"/>
      <c r="K28" s="297">
        <f t="shared" si="0"/>
        <v>45.36</v>
      </c>
      <c r="L28" s="95"/>
      <c r="M28" s="53"/>
      <c r="O28" s="102"/>
      <c r="P28" s="102"/>
    </row>
    <row r="29" spans="1:16" s="85" customFormat="1" ht="11.25" customHeight="1">
      <c r="A29" s="37" t="s">
        <v>332</v>
      </c>
      <c r="B29" s="38" t="s">
        <v>1093</v>
      </c>
      <c r="C29" s="39"/>
      <c r="D29" s="39"/>
      <c r="E29" s="98"/>
      <c r="F29" s="40" t="s">
        <v>1023</v>
      </c>
      <c r="G29" s="41">
        <v>4</v>
      </c>
      <c r="H29" s="48"/>
      <c r="I29" s="185">
        <v>49.85</v>
      </c>
      <c r="J29" s="94"/>
      <c r="K29" s="297">
        <f t="shared" si="0"/>
        <v>199.4</v>
      </c>
      <c r="L29" s="91"/>
      <c r="M29" s="53"/>
      <c r="O29" s="86"/>
      <c r="P29" s="86"/>
    </row>
    <row r="30" spans="1:16" s="85" customFormat="1" ht="11.25" customHeight="1">
      <c r="A30" s="37" t="s">
        <v>333</v>
      </c>
      <c r="B30" s="38" t="s">
        <v>1097</v>
      </c>
      <c r="C30" s="39"/>
      <c r="D30" s="39"/>
      <c r="E30" s="98"/>
      <c r="F30" s="40"/>
      <c r="G30" s="41"/>
      <c r="H30" s="48"/>
      <c r="I30" s="183"/>
      <c r="J30" s="94"/>
      <c r="K30" s="297"/>
      <c r="L30" s="91"/>
      <c r="M30" s="53"/>
      <c r="O30" s="86"/>
      <c r="P30" s="86"/>
    </row>
    <row r="31" spans="1:16" s="85" customFormat="1" ht="11.25" customHeight="1">
      <c r="A31" s="37"/>
      <c r="B31" s="27" t="s">
        <v>1098</v>
      </c>
      <c r="C31" s="39"/>
      <c r="D31" s="39"/>
      <c r="E31" s="98"/>
      <c r="F31" s="40" t="s">
        <v>1023</v>
      </c>
      <c r="G31" s="41">
        <v>2</v>
      </c>
      <c r="H31" s="48"/>
      <c r="I31" s="183">
        <v>130.58</v>
      </c>
      <c r="J31" s="94"/>
      <c r="K31" s="297">
        <f t="shared" si="0"/>
        <v>261.16</v>
      </c>
      <c r="L31" s="91"/>
      <c r="M31" s="53">
        <f>SUM(K27:K31)</f>
        <v>956.48</v>
      </c>
      <c r="O31" s="86"/>
      <c r="P31" s="86"/>
    </row>
    <row r="32" spans="1:16" s="85" customFormat="1" ht="11.25" customHeight="1">
      <c r="A32" s="78" t="s">
        <v>334</v>
      </c>
      <c r="B32" s="79" t="s">
        <v>1138</v>
      </c>
      <c r="C32" s="39"/>
      <c r="D32" s="39"/>
      <c r="E32" s="98"/>
      <c r="F32" s="40"/>
      <c r="G32" s="41"/>
      <c r="H32" s="48"/>
      <c r="I32" s="183"/>
      <c r="J32" s="94"/>
      <c r="K32" s="297"/>
      <c r="L32" s="91"/>
      <c r="M32" s="53"/>
      <c r="O32" s="86"/>
      <c r="P32" s="86"/>
    </row>
    <row r="33" spans="1:16" s="85" customFormat="1" ht="11.25" customHeight="1">
      <c r="A33" s="37" t="s">
        <v>335</v>
      </c>
      <c r="B33" s="38" t="s">
        <v>1158</v>
      </c>
      <c r="C33" s="39"/>
      <c r="D33" s="39"/>
      <c r="E33" s="98"/>
      <c r="F33" s="40" t="s">
        <v>1023</v>
      </c>
      <c r="G33" s="41">
        <v>1</v>
      </c>
      <c r="H33" s="48"/>
      <c r="I33" s="45">
        <v>43.2</v>
      </c>
      <c r="J33" s="94"/>
      <c r="K33" s="297">
        <f t="shared" si="0"/>
        <v>43.2</v>
      </c>
      <c r="L33" s="91"/>
      <c r="M33" s="53">
        <f>K33</f>
        <v>43.2</v>
      </c>
      <c r="O33" s="86"/>
      <c r="P33" s="86"/>
    </row>
    <row r="34" spans="1:16" s="85" customFormat="1" ht="11.25" customHeight="1">
      <c r="A34" s="141" t="s">
        <v>336</v>
      </c>
      <c r="B34" s="79" t="s">
        <v>1049</v>
      </c>
      <c r="C34" s="39"/>
      <c r="D34" s="39"/>
      <c r="E34" s="98"/>
      <c r="F34" s="40"/>
      <c r="G34" s="140"/>
      <c r="H34" s="48"/>
      <c r="I34" s="45"/>
      <c r="J34" s="94"/>
      <c r="K34" s="297"/>
      <c r="L34" s="91"/>
      <c r="M34" s="53"/>
      <c r="O34" s="86"/>
      <c r="P34" s="86"/>
    </row>
    <row r="35" spans="1:16" s="85" customFormat="1" ht="11.25" customHeight="1">
      <c r="A35" s="142" t="s">
        <v>337</v>
      </c>
      <c r="B35" s="38" t="s">
        <v>1050</v>
      </c>
      <c r="C35" s="39"/>
      <c r="D35" s="39"/>
      <c r="E35" s="98"/>
      <c r="F35" s="40"/>
      <c r="G35" s="140"/>
      <c r="H35" s="48"/>
      <c r="I35" s="45"/>
      <c r="J35" s="94"/>
      <c r="K35" s="297"/>
      <c r="L35" s="91"/>
      <c r="M35" s="53"/>
      <c r="O35" s="86"/>
      <c r="P35" s="86"/>
    </row>
    <row r="36" spans="1:16" s="85" customFormat="1" ht="11.25" customHeight="1">
      <c r="A36" s="142"/>
      <c r="B36" s="38" t="s">
        <v>1051</v>
      </c>
      <c r="C36" s="39"/>
      <c r="D36" s="39"/>
      <c r="E36" s="98"/>
      <c r="F36" s="40" t="s">
        <v>1022</v>
      </c>
      <c r="G36" s="41">
        <v>22.36</v>
      </c>
      <c r="H36" s="48"/>
      <c r="I36" s="45">
        <v>18.99</v>
      </c>
      <c r="J36" s="94"/>
      <c r="K36" s="297">
        <f t="shared" si="0"/>
        <v>424.62</v>
      </c>
      <c r="L36" s="91"/>
      <c r="M36" s="53">
        <f>K36</f>
        <v>424.62</v>
      </c>
      <c r="O36" s="86"/>
      <c r="P36" s="86"/>
    </row>
    <row r="37" spans="1:16" s="85" customFormat="1" ht="11.25" customHeight="1">
      <c r="A37" s="78" t="s">
        <v>338</v>
      </c>
      <c r="B37" s="79" t="s">
        <v>1033</v>
      </c>
      <c r="C37" s="39"/>
      <c r="D37" s="39"/>
      <c r="E37" s="98"/>
      <c r="F37" s="40"/>
      <c r="G37" s="41"/>
      <c r="H37" s="48"/>
      <c r="I37" s="45"/>
      <c r="J37" s="94"/>
      <c r="K37" s="297"/>
      <c r="L37" s="91"/>
      <c r="M37" s="53"/>
      <c r="O37" s="86"/>
      <c r="P37" s="86"/>
    </row>
    <row r="38" spans="1:16" s="85" customFormat="1" ht="11.25" customHeight="1">
      <c r="A38" s="37" t="s">
        <v>339</v>
      </c>
      <c r="B38" s="38" t="s">
        <v>1034</v>
      </c>
      <c r="C38" s="39"/>
      <c r="D38" s="39"/>
      <c r="E38" s="98"/>
      <c r="F38" s="40"/>
      <c r="G38" s="41"/>
      <c r="H38" s="48"/>
      <c r="I38" s="103"/>
      <c r="J38" s="94"/>
      <c r="K38" s="297"/>
      <c r="L38" s="91"/>
      <c r="M38" s="53"/>
      <c r="O38" s="86"/>
      <c r="P38" s="86"/>
    </row>
    <row r="39" spans="1:16" s="85" customFormat="1" ht="11.25" customHeight="1">
      <c r="A39" s="37"/>
      <c r="B39" s="27" t="s">
        <v>1035</v>
      </c>
      <c r="C39" s="39"/>
      <c r="D39" s="39"/>
      <c r="E39" s="98"/>
      <c r="F39" s="40" t="s">
        <v>1022</v>
      </c>
      <c r="G39" s="41">
        <v>40.6</v>
      </c>
      <c r="H39" s="48"/>
      <c r="I39" s="103">
        <v>2.39</v>
      </c>
      <c r="J39" s="94"/>
      <c r="K39" s="297">
        <f t="shared" si="0"/>
        <v>97.03</v>
      </c>
      <c r="L39" s="95"/>
      <c r="M39" s="53"/>
      <c r="O39" s="86"/>
      <c r="P39" s="86"/>
    </row>
    <row r="40" spans="1:16" s="85" customFormat="1" ht="11.25" customHeight="1">
      <c r="A40" s="37" t="s">
        <v>340</v>
      </c>
      <c r="B40" s="84" t="s">
        <v>1037</v>
      </c>
      <c r="C40" s="39"/>
      <c r="D40" s="39"/>
      <c r="E40" s="98"/>
      <c r="F40" s="40" t="s">
        <v>1022</v>
      </c>
      <c r="G40" s="41">
        <v>40.6</v>
      </c>
      <c r="H40" s="48"/>
      <c r="I40" s="103">
        <v>16.43</v>
      </c>
      <c r="J40" s="94"/>
      <c r="K40" s="297">
        <f t="shared" si="0"/>
        <v>667.06</v>
      </c>
      <c r="L40" s="95"/>
      <c r="M40" s="53"/>
      <c r="O40" s="86"/>
      <c r="P40" s="86"/>
    </row>
    <row r="41" spans="1:16" s="85" customFormat="1" ht="11.25" customHeight="1">
      <c r="A41" s="37" t="s">
        <v>341</v>
      </c>
      <c r="B41" s="27" t="s">
        <v>1038</v>
      </c>
      <c r="C41" s="39"/>
      <c r="D41" s="67"/>
      <c r="E41" s="68"/>
      <c r="F41" s="40"/>
      <c r="G41" s="99"/>
      <c r="H41" s="48"/>
      <c r="I41" s="103"/>
      <c r="J41" s="94"/>
      <c r="K41" s="297"/>
      <c r="L41" s="95"/>
      <c r="M41" s="53"/>
      <c r="O41" s="86"/>
      <c r="P41" s="86"/>
    </row>
    <row r="42" spans="1:16" s="85" customFormat="1" ht="11.25" customHeight="1">
      <c r="A42" s="37"/>
      <c r="B42" s="100" t="s">
        <v>1039</v>
      </c>
      <c r="C42" s="39"/>
      <c r="D42" s="67"/>
      <c r="E42" s="68"/>
      <c r="F42" s="40" t="s">
        <v>1022</v>
      </c>
      <c r="G42" s="41">
        <v>36.1</v>
      </c>
      <c r="H42" s="48"/>
      <c r="I42" s="45">
        <v>28.36</v>
      </c>
      <c r="J42" s="94"/>
      <c r="K42" s="297">
        <f t="shared" si="0"/>
        <v>1023.8</v>
      </c>
      <c r="L42" s="95"/>
      <c r="M42" s="53"/>
      <c r="O42" s="86"/>
      <c r="P42" s="86"/>
    </row>
    <row r="43" spans="1:16" s="85" customFormat="1" ht="11.25" customHeight="1">
      <c r="A43" s="37" t="s">
        <v>342</v>
      </c>
      <c r="B43" s="27" t="s">
        <v>1057</v>
      </c>
      <c r="C43" s="137"/>
      <c r="D43" s="137"/>
      <c r="E43" s="138"/>
      <c r="F43" s="139" t="s">
        <v>1024</v>
      </c>
      <c r="G43" s="41">
        <v>21.4</v>
      </c>
      <c r="H43" s="48"/>
      <c r="I43" s="45">
        <v>18.2</v>
      </c>
      <c r="J43" s="94"/>
      <c r="K43" s="297">
        <f t="shared" si="0"/>
        <v>389.48</v>
      </c>
      <c r="L43" s="95"/>
      <c r="M43" s="53"/>
      <c r="O43" s="86"/>
      <c r="P43" s="86"/>
    </row>
    <row r="44" spans="1:16" s="85" customFormat="1" ht="11.25" customHeight="1" thickBot="1">
      <c r="A44" s="37" t="s">
        <v>343</v>
      </c>
      <c r="B44" s="100" t="s">
        <v>1165</v>
      </c>
      <c r="C44" s="28"/>
      <c r="D44" s="147"/>
      <c r="E44" s="148"/>
      <c r="F44" s="40" t="s">
        <v>1024</v>
      </c>
      <c r="G44" s="41">
        <v>7</v>
      </c>
      <c r="H44" s="48"/>
      <c r="I44" s="183">
        <v>22.88</v>
      </c>
      <c r="J44" s="94"/>
      <c r="K44" s="297">
        <f t="shared" si="0"/>
        <v>160.16</v>
      </c>
      <c r="L44" s="95"/>
      <c r="M44" s="53">
        <f>SUM(K39:K44)</f>
        <v>2337.5299999999997</v>
      </c>
      <c r="O44" s="86"/>
      <c r="P44" s="86"/>
    </row>
    <row r="45" spans="1:13" ht="19.5" customHeight="1" thickTop="1">
      <c r="A45" s="69" t="str">
        <f>Plan1!A52</f>
        <v>DATA:   03/03/2005   </v>
      </c>
      <c r="B45" s="70"/>
      <c r="C45" s="71" t="s">
        <v>1026</v>
      </c>
      <c r="D45" s="70"/>
      <c r="E45" s="72"/>
      <c r="F45" s="70" t="s">
        <v>1013</v>
      </c>
      <c r="G45" s="72"/>
      <c r="H45" s="70" t="s">
        <v>1020</v>
      </c>
      <c r="I45" s="72"/>
      <c r="J45" s="70"/>
      <c r="K45" s="104">
        <f>SUM(K5:K44)</f>
        <v>108416.71999999991</v>
      </c>
      <c r="L45" s="97"/>
      <c r="M45" s="345">
        <f>SUM(M5:M44)</f>
        <v>108416.71999999993</v>
      </c>
    </row>
    <row r="46" spans="1:13" ht="19.5" customHeight="1" thickBot="1">
      <c r="A46" s="24"/>
      <c r="B46" s="25"/>
      <c r="C46" s="56"/>
      <c r="D46" s="23"/>
      <c r="E46" s="57"/>
      <c r="F46" s="23"/>
      <c r="G46" s="57"/>
      <c r="H46" s="23" t="s">
        <v>1021</v>
      </c>
      <c r="I46" s="57"/>
      <c r="J46" s="23"/>
      <c r="K46" s="73"/>
      <c r="L46" s="23"/>
      <c r="M46" s="346"/>
    </row>
    <row r="47" spans="3:13" ht="15" customHeight="1" thickTop="1">
      <c r="C47" s="55"/>
      <c r="M47" s="75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0"/>
  <sheetViews>
    <sheetView zoomScale="75" zoomScaleNormal="75" zoomScalePageLayoutView="0" workbookViewId="0" topLeftCell="A2">
      <selection activeCell="B31" sqref="B31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1014</v>
      </c>
    </row>
    <row r="2" spans="1:13" ht="15" customHeight="1" thickTop="1">
      <c r="A2" s="7"/>
      <c r="B2" s="31" t="s">
        <v>1005</v>
      </c>
      <c r="C2" s="4"/>
      <c r="D2" s="193" t="s">
        <v>953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1006</v>
      </c>
      <c r="C3" s="5"/>
      <c r="D3" s="199"/>
      <c r="E3" s="199"/>
      <c r="F3" s="199"/>
      <c r="G3" s="199"/>
      <c r="H3" s="58"/>
      <c r="I3" s="60" t="s">
        <v>1015</v>
      </c>
      <c r="J3" s="3"/>
      <c r="K3" s="42"/>
      <c r="L3" s="59"/>
      <c r="M3" s="81" t="s">
        <v>896</v>
      </c>
    </row>
    <row r="4" spans="1:13" ht="15" customHeight="1" thickTop="1">
      <c r="A4" s="8"/>
      <c r="B4" s="34" t="s">
        <v>1007</v>
      </c>
      <c r="C4" s="5"/>
      <c r="D4" s="199" t="s">
        <v>1027</v>
      </c>
      <c r="E4" s="199"/>
      <c r="F4" s="199"/>
      <c r="G4" s="199"/>
      <c r="H4" s="61" t="s">
        <v>1008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1009</v>
      </c>
      <c r="I5" s="65"/>
      <c r="J5" s="64"/>
      <c r="K5" s="302">
        <f>Plan11!K45</f>
        <v>108416.71999999991</v>
      </c>
      <c r="L5" s="66"/>
      <c r="M5" s="339">
        <f>Plan11!M45</f>
        <v>108416.71999999993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1016</v>
      </c>
      <c r="K6" s="14"/>
      <c r="L6" s="14"/>
      <c r="M6" s="342"/>
    </row>
    <row r="7" spans="1:13" ht="15" customHeight="1">
      <c r="A7" s="11" t="s">
        <v>1010</v>
      </c>
      <c r="B7" s="12"/>
      <c r="C7" s="16" t="s">
        <v>1011</v>
      </c>
      <c r="D7" s="12"/>
      <c r="E7" s="12"/>
      <c r="F7" s="17" t="s">
        <v>1012</v>
      </c>
      <c r="G7" s="18" t="s">
        <v>1017</v>
      </c>
      <c r="H7" s="43" t="s">
        <v>1018</v>
      </c>
      <c r="I7" s="43"/>
      <c r="J7" s="49" t="s">
        <v>1019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0.5" customHeight="1" thickTop="1">
      <c r="A9" s="120" t="s">
        <v>344</v>
      </c>
      <c r="B9" s="77" t="s">
        <v>1036</v>
      </c>
      <c r="C9" s="143"/>
      <c r="D9" s="143"/>
      <c r="E9" s="144"/>
      <c r="F9" s="145"/>
      <c r="G9" s="146"/>
      <c r="H9" s="111"/>
      <c r="I9" s="111"/>
      <c r="J9" s="110"/>
      <c r="K9" s="112"/>
      <c r="L9" s="111"/>
      <c r="M9" s="349"/>
    </row>
    <row r="10" spans="1:13" ht="10.5" customHeight="1">
      <c r="A10" s="35" t="s">
        <v>345</v>
      </c>
      <c r="B10" s="27" t="s">
        <v>1087</v>
      </c>
      <c r="C10" s="28"/>
      <c r="D10" s="28"/>
      <c r="E10" s="29"/>
      <c r="F10" s="30" t="s">
        <v>1022</v>
      </c>
      <c r="G10" s="36">
        <v>42.6</v>
      </c>
      <c r="H10" s="113"/>
      <c r="I10" s="183">
        <v>17.04</v>
      </c>
      <c r="J10" s="105"/>
      <c r="K10" s="297">
        <f>ROUND(G10*I10,2)</f>
        <v>725.9</v>
      </c>
      <c r="L10" s="113"/>
      <c r="M10" s="344"/>
    </row>
    <row r="11" spans="1:13" ht="10.5" customHeight="1">
      <c r="A11" s="35" t="s">
        <v>346</v>
      </c>
      <c r="B11" s="38" t="s">
        <v>1031</v>
      </c>
      <c r="C11" s="39"/>
      <c r="D11" s="39"/>
      <c r="E11" s="98"/>
      <c r="F11" s="30"/>
      <c r="G11" s="36"/>
      <c r="H11" s="113"/>
      <c r="I11" s="183"/>
      <c r="J11" s="105"/>
      <c r="K11" s="297"/>
      <c r="L11" s="113"/>
      <c r="M11" s="344"/>
    </row>
    <row r="12" spans="1:13" ht="10.5" customHeight="1">
      <c r="A12" s="35"/>
      <c r="B12" s="84" t="s">
        <v>1086</v>
      </c>
      <c r="C12" s="39"/>
      <c r="D12" s="39"/>
      <c r="E12" s="98"/>
      <c r="F12" s="30" t="s">
        <v>1022</v>
      </c>
      <c r="G12" s="36">
        <v>42.6</v>
      </c>
      <c r="H12" s="113"/>
      <c r="I12" s="183">
        <v>34.46</v>
      </c>
      <c r="J12" s="105"/>
      <c r="K12" s="297">
        <f aca="true" t="shared" si="0" ref="K12:K47">ROUND(G12*I12,2)</f>
        <v>1468</v>
      </c>
      <c r="L12" s="113"/>
      <c r="M12" s="344"/>
    </row>
    <row r="13" spans="1:13" ht="10.5" customHeight="1">
      <c r="A13" s="35" t="s">
        <v>347</v>
      </c>
      <c r="B13" s="38" t="s">
        <v>1088</v>
      </c>
      <c r="C13" s="39"/>
      <c r="D13" s="39"/>
      <c r="E13" s="98"/>
      <c r="F13" s="30" t="s">
        <v>1024</v>
      </c>
      <c r="G13" s="36">
        <v>25.4</v>
      </c>
      <c r="H13" s="113"/>
      <c r="I13" s="183">
        <v>13.13</v>
      </c>
      <c r="J13" s="105"/>
      <c r="K13" s="297">
        <f t="shared" si="0"/>
        <v>333.5</v>
      </c>
      <c r="L13" s="113"/>
      <c r="M13" s="344">
        <f>SUM(K10:K13)</f>
        <v>2527.4</v>
      </c>
    </row>
    <row r="14" spans="1:13" ht="10.5" customHeight="1">
      <c r="A14" s="76" t="s">
        <v>348</v>
      </c>
      <c r="B14" s="77" t="s">
        <v>1044</v>
      </c>
      <c r="C14" s="28"/>
      <c r="D14" s="28"/>
      <c r="E14" s="29"/>
      <c r="F14" s="40"/>
      <c r="G14" s="36"/>
      <c r="H14" s="113"/>
      <c r="I14" s="183"/>
      <c r="J14" s="105"/>
      <c r="K14" s="297"/>
      <c r="L14" s="113"/>
      <c r="M14" s="344"/>
    </row>
    <row r="15" spans="1:13" ht="10.5" customHeight="1">
      <c r="A15" s="35" t="s">
        <v>349</v>
      </c>
      <c r="B15" s="100" t="s">
        <v>1045</v>
      </c>
      <c r="C15" s="28"/>
      <c r="D15" s="28"/>
      <c r="E15" s="29"/>
      <c r="F15" s="40"/>
      <c r="G15" s="36"/>
      <c r="H15" s="47"/>
      <c r="I15" s="183"/>
      <c r="J15" s="47"/>
      <c r="K15" s="297"/>
      <c r="L15" s="46"/>
      <c r="M15" s="52"/>
    </row>
    <row r="16" spans="1:13" ht="10.5" customHeight="1">
      <c r="A16" s="35"/>
      <c r="B16" s="100" t="s">
        <v>1177</v>
      </c>
      <c r="C16" s="28"/>
      <c r="D16" s="28"/>
      <c r="E16" s="29"/>
      <c r="F16" s="30" t="s">
        <v>1022</v>
      </c>
      <c r="G16" s="36">
        <v>4.4</v>
      </c>
      <c r="H16" s="47"/>
      <c r="I16" s="183">
        <v>456.64</v>
      </c>
      <c r="J16" s="47"/>
      <c r="K16" s="297">
        <f t="shared" si="0"/>
        <v>2009.22</v>
      </c>
      <c r="L16" s="46"/>
      <c r="M16" s="52"/>
    </row>
    <row r="17" spans="1:13" ht="10.5" customHeight="1">
      <c r="A17" s="35" t="s">
        <v>350</v>
      </c>
      <c r="B17" s="38" t="s">
        <v>1162</v>
      </c>
      <c r="C17" s="39"/>
      <c r="D17" s="39"/>
      <c r="E17" s="98"/>
      <c r="F17" s="40" t="s">
        <v>1022</v>
      </c>
      <c r="G17" s="118">
        <v>1.8</v>
      </c>
      <c r="H17" s="47"/>
      <c r="I17" s="183">
        <v>248.31</v>
      </c>
      <c r="J17" s="47"/>
      <c r="K17" s="297">
        <f t="shared" si="0"/>
        <v>446.96</v>
      </c>
      <c r="L17" s="46"/>
      <c r="M17" s="52"/>
    </row>
    <row r="18" spans="1:16" s="101" customFormat="1" ht="10.5" customHeight="1">
      <c r="A18" s="35" t="s">
        <v>351</v>
      </c>
      <c r="B18" s="160" t="s">
        <v>1159</v>
      </c>
      <c r="C18" s="137"/>
      <c r="D18" s="137"/>
      <c r="E18" s="138"/>
      <c r="F18" s="40"/>
      <c r="G18" s="36"/>
      <c r="H18" s="47"/>
      <c r="I18" s="183"/>
      <c r="J18" s="88"/>
      <c r="K18" s="297"/>
      <c r="L18" s="89"/>
      <c r="M18" s="52"/>
      <c r="O18" s="102"/>
      <c r="P18" s="102"/>
    </row>
    <row r="19" spans="1:16" s="101" customFormat="1" ht="10.5" customHeight="1">
      <c r="A19" s="35"/>
      <c r="B19" s="160" t="s">
        <v>1052</v>
      </c>
      <c r="C19" s="137"/>
      <c r="D19" s="137"/>
      <c r="E19" s="138"/>
      <c r="F19" s="40" t="s">
        <v>1023</v>
      </c>
      <c r="G19" s="36">
        <v>1</v>
      </c>
      <c r="H19" s="47"/>
      <c r="I19" s="183">
        <v>255.64</v>
      </c>
      <c r="J19" s="88"/>
      <c r="K19" s="297">
        <f t="shared" si="0"/>
        <v>255.64</v>
      </c>
      <c r="L19" s="89"/>
      <c r="M19" s="52">
        <f>SUM(K16:K19)</f>
        <v>2711.8199999999997</v>
      </c>
      <c r="O19" s="102"/>
      <c r="P19" s="102"/>
    </row>
    <row r="20" spans="1:16" s="101" customFormat="1" ht="10.5" customHeight="1">
      <c r="A20" s="78" t="s">
        <v>352</v>
      </c>
      <c r="B20" s="80" t="s">
        <v>1046</v>
      </c>
      <c r="C20" s="39"/>
      <c r="D20" s="39"/>
      <c r="E20" s="98"/>
      <c r="F20" s="40"/>
      <c r="G20" s="41"/>
      <c r="H20" s="48"/>
      <c r="I20" s="183"/>
      <c r="J20" s="94"/>
      <c r="K20" s="297"/>
      <c r="L20" s="95"/>
      <c r="M20" s="53"/>
      <c r="O20" s="102"/>
      <c r="P20" s="102"/>
    </row>
    <row r="21" spans="1:16" s="101" customFormat="1" ht="10.5" customHeight="1">
      <c r="A21" s="37" t="s">
        <v>353</v>
      </c>
      <c r="B21" s="38" t="s">
        <v>1047</v>
      </c>
      <c r="C21" s="39"/>
      <c r="D21" s="39"/>
      <c r="E21" s="98"/>
      <c r="F21" s="40" t="s">
        <v>1022</v>
      </c>
      <c r="G21" s="41">
        <v>4.34</v>
      </c>
      <c r="H21" s="48"/>
      <c r="I21" s="183">
        <v>59.8</v>
      </c>
      <c r="J21" s="94"/>
      <c r="K21" s="297">
        <f t="shared" si="0"/>
        <v>259.53</v>
      </c>
      <c r="L21" s="95"/>
      <c r="M21" s="53">
        <f>K21</f>
        <v>259.53</v>
      </c>
      <c r="O21" s="102"/>
      <c r="P21" s="102"/>
    </row>
    <row r="22" spans="1:16" s="101" customFormat="1" ht="10.5" customHeight="1">
      <c r="A22" s="78" t="s">
        <v>354</v>
      </c>
      <c r="B22" s="79" t="s">
        <v>1025</v>
      </c>
      <c r="C22" s="39"/>
      <c r="D22" s="39"/>
      <c r="E22" s="98"/>
      <c r="F22" s="40"/>
      <c r="G22" s="41"/>
      <c r="H22" s="48"/>
      <c r="I22" s="183"/>
      <c r="J22" s="94"/>
      <c r="K22" s="297"/>
      <c r="L22" s="95"/>
      <c r="M22" s="53"/>
      <c r="O22" s="102"/>
      <c r="P22" s="102"/>
    </row>
    <row r="23" spans="1:16" s="101" customFormat="1" ht="10.5" customHeight="1">
      <c r="A23" s="37" t="s">
        <v>355</v>
      </c>
      <c r="B23" s="38" t="s">
        <v>1040</v>
      </c>
      <c r="C23" s="39"/>
      <c r="D23" s="39"/>
      <c r="E23" s="98"/>
      <c r="F23" s="40"/>
      <c r="G23" s="41"/>
      <c r="H23" s="48"/>
      <c r="I23" s="183"/>
      <c r="J23" s="94"/>
      <c r="K23" s="297"/>
      <c r="L23" s="95"/>
      <c r="M23" s="53"/>
      <c r="O23" s="102"/>
      <c r="P23" s="102"/>
    </row>
    <row r="24" spans="1:16" s="101" customFormat="1" ht="10.5" customHeight="1">
      <c r="A24" s="37"/>
      <c r="B24" s="38" t="s">
        <v>1041</v>
      </c>
      <c r="C24" s="28"/>
      <c r="D24" s="28"/>
      <c r="E24" s="29"/>
      <c r="F24" s="40" t="s">
        <v>1022</v>
      </c>
      <c r="G24" s="41">
        <v>77.95</v>
      </c>
      <c r="H24" s="48"/>
      <c r="I24" s="183">
        <v>5.62</v>
      </c>
      <c r="J24" s="94"/>
      <c r="K24" s="297">
        <f t="shared" si="0"/>
        <v>438.08</v>
      </c>
      <c r="L24" s="95"/>
      <c r="M24" s="53"/>
      <c r="O24" s="102"/>
      <c r="P24" s="102"/>
    </row>
    <row r="25" spans="1:16" s="101" customFormat="1" ht="10.5" customHeight="1">
      <c r="A25" s="37" t="s">
        <v>356</v>
      </c>
      <c r="B25" s="38" t="s">
        <v>1042</v>
      </c>
      <c r="C25" s="39"/>
      <c r="D25" s="39"/>
      <c r="E25" s="98"/>
      <c r="F25" s="40" t="s">
        <v>1022</v>
      </c>
      <c r="G25" s="41">
        <v>77.95</v>
      </c>
      <c r="H25" s="48"/>
      <c r="I25" s="183">
        <v>9.34</v>
      </c>
      <c r="J25" s="94"/>
      <c r="K25" s="297">
        <f t="shared" si="0"/>
        <v>728.05</v>
      </c>
      <c r="L25" s="95"/>
      <c r="M25" s="53"/>
      <c r="O25" s="102"/>
      <c r="P25" s="102"/>
    </row>
    <row r="26" spans="1:16" s="101" customFormat="1" ht="10.5" customHeight="1">
      <c r="A26" s="37" t="s">
        <v>357</v>
      </c>
      <c r="B26" s="160" t="s">
        <v>1163</v>
      </c>
      <c r="C26" s="137"/>
      <c r="D26" s="137"/>
      <c r="E26" s="138"/>
      <c r="F26" s="139" t="s">
        <v>1022</v>
      </c>
      <c r="G26" s="140">
        <v>3.36</v>
      </c>
      <c r="H26" s="48"/>
      <c r="I26" s="183">
        <v>8.65</v>
      </c>
      <c r="J26" s="94"/>
      <c r="K26" s="297">
        <f t="shared" si="0"/>
        <v>29.06</v>
      </c>
      <c r="L26" s="95"/>
      <c r="M26" s="53">
        <f>SUM(K24:K26)</f>
        <v>1195.1899999999998</v>
      </c>
      <c r="O26" s="102"/>
      <c r="P26" s="102"/>
    </row>
    <row r="27" spans="1:16" s="101" customFormat="1" ht="10.5" customHeight="1">
      <c r="A27" s="78" t="s">
        <v>358</v>
      </c>
      <c r="B27" s="80" t="s">
        <v>1062</v>
      </c>
      <c r="C27" s="39"/>
      <c r="D27" s="39"/>
      <c r="E27" s="98"/>
      <c r="F27" s="40"/>
      <c r="G27" s="41"/>
      <c r="H27" s="48"/>
      <c r="I27" s="183"/>
      <c r="J27" s="94"/>
      <c r="K27" s="297"/>
      <c r="L27" s="95"/>
      <c r="M27" s="53"/>
      <c r="O27" s="102"/>
      <c r="P27" s="102"/>
    </row>
    <row r="28" spans="1:16" s="101" customFormat="1" ht="10.5" customHeight="1">
      <c r="A28" s="37" t="s">
        <v>359</v>
      </c>
      <c r="B28" s="38" t="s">
        <v>1063</v>
      </c>
      <c r="C28" s="39"/>
      <c r="D28" s="67"/>
      <c r="E28" s="68"/>
      <c r="F28" s="40" t="s">
        <v>1022</v>
      </c>
      <c r="G28" s="41">
        <v>6</v>
      </c>
      <c r="H28" s="48"/>
      <c r="I28" s="185">
        <v>78.25</v>
      </c>
      <c r="J28" s="94"/>
      <c r="K28" s="297">
        <f t="shared" si="0"/>
        <v>469.5</v>
      </c>
      <c r="L28" s="95"/>
      <c r="M28" s="53"/>
      <c r="O28" s="102"/>
      <c r="P28" s="102"/>
    </row>
    <row r="29" spans="1:16" s="101" customFormat="1" ht="10.5" customHeight="1">
      <c r="A29" s="37" t="s">
        <v>360</v>
      </c>
      <c r="B29" s="38" t="s">
        <v>3</v>
      </c>
      <c r="C29" s="39"/>
      <c r="D29" s="67"/>
      <c r="E29" s="68"/>
      <c r="F29" s="40" t="s">
        <v>1022</v>
      </c>
      <c r="G29" s="41">
        <v>1.35</v>
      </c>
      <c r="H29" s="48"/>
      <c r="I29" s="185">
        <v>149.92</v>
      </c>
      <c r="J29" s="94"/>
      <c r="K29" s="297">
        <f t="shared" si="0"/>
        <v>202.39</v>
      </c>
      <c r="L29" s="95"/>
      <c r="M29" s="53">
        <f>SUM(K28:K29)</f>
        <v>671.89</v>
      </c>
      <c r="O29" s="102"/>
      <c r="P29" s="102"/>
    </row>
    <row r="30" spans="1:16" s="101" customFormat="1" ht="10.5" customHeight="1">
      <c r="A30" s="117" t="s">
        <v>361</v>
      </c>
      <c r="B30" s="136" t="s">
        <v>1055</v>
      </c>
      <c r="C30" s="137"/>
      <c r="D30" s="137"/>
      <c r="E30" s="138"/>
      <c r="F30" s="139"/>
      <c r="G30" s="140"/>
      <c r="H30" s="48"/>
      <c r="I30" s="183"/>
      <c r="J30" s="94"/>
      <c r="K30" s="297"/>
      <c r="L30" s="95"/>
      <c r="M30" s="53"/>
      <c r="O30" s="102"/>
      <c r="P30" s="102"/>
    </row>
    <row r="31" spans="1:16" s="85" customFormat="1" ht="10.5" customHeight="1">
      <c r="A31" s="141" t="s">
        <v>362</v>
      </c>
      <c r="B31" s="79" t="s">
        <v>1028</v>
      </c>
      <c r="C31" s="39"/>
      <c r="D31" s="39"/>
      <c r="E31" s="98"/>
      <c r="F31" s="40"/>
      <c r="G31" s="140"/>
      <c r="H31" s="48"/>
      <c r="I31" s="183"/>
      <c r="J31" s="94"/>
      <c r="K31" s="297"/>
      <c r="L31" s="91"/>
      <c r="M31" s="53"/>
      <c r="O31" s="86"/>
      <c r="P31" s="86"/>
    </row>
    <row r="32" spans="1:16" s="85" customFormat="1" ht="10.5" customHeight="1">
      <c r="A32" s="142" t="s">
        <v>363</v>
      </c>
      <c r="B32" s="38" t="s">
        <v>1085</v>
      </c>
      <c r="C32" s="39"/>
      <c r="D32" s="39"/>
      <c r="E32" s="98"/>
      <c r="F32" s="40" t="s">
        <v>1022</v>
      </c>
      <c r="G32" s="140">
        <v>42.6</v>
      </c>
      <c r="H32" s="48"/>
      <c r="I32" s="183">
        <v>6.21</v>
      </c>
      <c r="J32" s="94"/>
      <c r="K32" s="297">
        <f t="shared" si="0"/>
        <v>264.55</v>
      </c>
      <c r="L32" s="91"/>
      <c r="M32" s="53"/>
      <c r="O32" s="86"/>
      <c r="P32" s="86"/>
    </row>
    <row r="33" spans="1:16" s="85" customFormat="1" ht="10.5" customHeight="1">
      <c r="A33" s="142" t="s">
        <v>364</v>
      </c>
      <c r="B33" s="38" t="s">
        <v>1032</v>
      </c>
      <c r="C33" s="39"/>
      <c r="D33" s="39"/>
      <c r="E33" s="98"/>
      <c r="F33" s="40" t="s">
        <v>1022</v>
      </c>
      <c r="G33" s="140">
        <v>40.6</v>
      </c>
      <c r="H33" s="48"/>
      <c r="I33" s="45">
        <v>2.39</v>
      </c>
      <c r="J33" s="94"/>
      <c r="K33" s="297">
        <f t="shared" si="0"/>
        <v>97.03</v>
      </c>
      <c r="L33" s="91"/>
      <c r="M33" s="53"/>
      <c r="O33" s="86"/>
      <c r="P33" s="86"/>
    </row>
    <row r="34" spans="1:16" s="85" customFormat="1" ht="10.5" customHeight="1">
      <c r="A34" s="142" t="s">
        <v>365</v>
      </c>
      <c r="B34" s="38" t="s">
        <v>1078</v>
      </c>
      <c r="C34" s="39"/>
      <c r="D34" s="39"/>
      <c r="E34" s="98"/>
      <c r="F34" s="40" t="s">
        <v>1079</v>
      </c>
      <c r="G34" s="140">
        <v>0.27</v>
      </c>
      <c r="H34" s="48"/>
      <c r="I34" s="45">
        <v>14.33</v>
      </c>
      <c r="J34" s="94"/>
      <c r="K34" s="297">
        <f t="shared" si="0"/>
        <v>3.87</v>
      </c>
      <c r="L34" s="91"/>
      <c r="M34" s="53"/>
      <c r="O34" s="86"/>
      <c r="P34" s="86"/>
    </row>
    <row r="35" spans="1:16" s="85" customFormat="1" ht="10.5" customHeight="1">
      <c r="A35" s="142" t="s">
        <v>366</v>
      </c>
      <c r="B35" s="27" t="s">
        <v>1048</v>
      </c>
      <c r="C35" s="39"/>
      <c r="D35" s="39"/>
      <c r="E35" s="98"/>
      <c r="F35" s="40" t="s">
        <v>1022</v>
      </c>
      <c r="G35" s="41">
        <v>6.08</v>
      </c>
      <c r="H35" s="48"/>
      <c r="I35" s="45">
        <v>7.47</v>
      </c>
      <c r="J35" s="94"/>
      <c r="K35" s="297">
        <f t="shared" si="0"/>
        <v>45.42</v>
      </c>
      <c r="L35" s="91"/>
      <c r="M35" s="53">
        <f>SUM(K32:K35)</f>
        <v>410.87000000000006</v>
      </c>
      <c r="O35" s="86"/>
      <c r="P35" s="86"/>
    </row>
    <row r="36" spans="1:16" s="85" customFormat="1" ht="10.5" customHeight="1">
      <c r="A36" s="78" t="s">
        <v>367</v>
      </c>
      <c r="B36" s="79" t="s">
        <v>1060</v>
      </c>
      <c r="C36" s="39"/>
      <c r="D36" s="39"/>
      <c r="E36" s="98"/>
      <c r="F36" s="40"/>
      <c r="G36" s="41"/>
      <c r="H36" s="48"/>
      <c r="I36" s="45"/>
      <c r="J36" s="94"/>
      <c r="K36" s="297"/>
      <c r="L36" s="91"/>
      <c r="M36" s="53"/>
      <c r="O36" s="86"/>
      <c r="P36" s="86"/>
    </row>
    <row r="37" spans="1:16" s="85" customFormat="1" ht="10.5" customHeight="1">
      <c r="A37" s="37" t="s">
        <v>368</v>
      </c>
      <c r="B37" s="38" t="s">
        <v>1090</v>
      </c>
      <c r="C37" s="39"/>
      <c r="D37" s="39"/>
      <c r="E37" s="98"/>
      <c r="F37" s="40"/>
      <c r="G37" s="41"/>
      <c r="H37" s="48"/>
      <c r="I37" s="45"/>
      <c r="J37" s="94"/>
      <c r="K37" s="297"/>
      <c r="L37" s="91"/>
      <c r="M37" s="53"/>
      <c r="O37" s="86"/>
      <c r="P37" s="86"/>
    </row>
    <row r="38" spans="1:16" s="85" customFormat="1" ht="10.5" customHeight="1">
      <c r="A38" s="37"/>
      <c r="B38" s="27" t="s">
        <v>1089</v>
      </c>
      <c r="C38" s="39"/>
      <c r="D38" s="39"/>
      <c r="E38" s="98"/>
      <c r="F38" s="40" t="s">
        <v>1023</v>
      </c>
      <c r="G38" s="41">
        <v>4</v>
      </c>
      <c r="H38" s="48"/>
      <c r="I38" s="103">
        <v>112.64</v>
      </c>
      <c r="J38" s="94"/>
      <c r="K38" s="297">
        <f t="shared" si="0"/>
        <v>450.56</v>
      </c>
      <c r="L38" s="95"/>
      <c r="M38" s="53"/>
      <c r="O38" s="86"/>
      <c r="P38" s="86"/>
    </row>
    <row r="39" spans="1:16" s="85" customFormat="1" ht="10.5" customHeight="1">
      <c r="A39" s="37" t="s">
        <v>369</v>
      </c>
      <c r="B39" s="38" t="s">
        <v>1092</v>
      </c>
      <c r="C39" s="39"/>
      <c r="D39" s="39"/>
      <c r="E39" s="98"/>
      <c r="F39" s="40" t="s">
        <v>1023</v>
      </c>
      <c r="G39" s="41">
        <v>1</v>
      </c>
      <c r="H39" s="48"/>
      <c r="I39" s="103">
        <v>45.36</v>
      </c>
      <c r="J39" s="94"/>
      <c r="K39" s="297">
        <f t="shared" si="0"/>
        <v>45.36</v>
      </c>
      <c r="L39" s="95"/>
      <c r="M39" s="53"/>
      <c r="O39" s="86"/>
      <c r="P39" s="86"/>
    </row>
    <row r="40" spans="1:16" s="85" customFormat="1" ht="10.5" customHeight="1">
      <c r="A40" s="37" t="s">
        <v>370</v>
      </c>
      <c r="B40" s="27" t="s">
        <v>1093</v>
      </c>
      <c r="C40" s="39"/>
      <c r="D40" s="39"/>
      <c r="E40" s="98"/>
      <c r="F40" s="40" t="s">
        <v>1023</v>
      </c>
      <c r="G40" s="41">
        <v>4</v>
      </c>
      <c r="H40" s="48"/>
      <c r="I40" s="103">
        <v>49.85</v>
      </c>
      <c r="J40" s="94"/>
      <c r="K40" s="297">
        <f t="shared" si="0"/>
        <v>199.4</v>
      </c>
      <c r="L40" s="95"/>
      <c r="M40" s="53"/>
      <c r="O40" s="86"/>
      <c r="P40" s="86"/>
    </row>
    <row r="41" spans="1:16" s="85" customFormat="1" ht="10.5" customHeight="1">
      <c r="A41" s="37" t="s">
        <v>371</v>
      </c>
      <c r="B41" s="27" t="s">
        <v>1097</v>
      </c>
      <c r="C41" s="39"/>
      <c r="D41" s="39"/>
      <c r="E41" s="98"/>
      <c r="F41" s="40"/>
      <c r="G41" s="41"/>
      <c r="H41" s="48"/>
      <c r="I41" s="103"/>
      <c r="J41" s="94"/>
      <c r="K41" s="297"/>
      <c r="L41" s="95"/>
      <c r="M41" s="53"/>
      <c r="O41" s="86"/>
      <c r="P41" s="86"/>
    </row>
    <row r="42" spans="1:16" s="85" customFormat="1" ht="10.5" customHeight="1">
      <c r="A42" s="37"/>
      <c r="B42" s="27" t="s">
        <v>1098</v>
      </c>
      <c r="C42" s="28"/>
      <c r="D42" s="28"/>
      <c r="E42" s="29"/>
      <c r="F42" s="40" t="s">
        <v>1023</v>
      </c>
      <c r="G42" s="41">
        <v>2</v>
      </c>
      <c r="H42" s="48"/>
      <c r="I42" s="45">
        <v>130.58</v>
      </c>
      <c r="J42" s="94"/>
      <c r="K42" s="297">
        <f t="shared" si="0"/>
        <v>261.16</v>
      </c>
      <c r="L42" s="95"/>
      <c r="M42" s="53">
        <f>SUM(K38:K42)</f>
        <v>956.48</v>
      </c>
      <c r="O42" s="86"/>
      <c r="P42" s="86"/>
    </row>
    <row r="43" spans="1:16" s="85" customFormat="1" ht="10.5" customHeight="1">
      <c r="A43" s="78" t="s">
        <v>372</v>
      </c>
      <c r="B43" s="77" t="s">
        <v>1138</v>
      </c>
      <c r="C43" s="28"/>
      <c r="D43" s="28"/>
      <c r="E43" s="29"/>
      <c r="F43" s="40"/>
      <c r="G43" s="41"/>
      <c r="H43" s="48"/>
      <c r="I43" s="14"/>
      <c r="J43" s="94"/>
      <c r="K43" s="297"/>
      <c r="L43" s="95"/>
      <c r="M43" s="53"/>
      <c r="O43" s="86"/>
      <c r="P43" s="86"/>
    </row>
    <row r="44" spans="1:16" s="85" customFormat="1" ht="10.5" customHeight="1">
      <c r="A44" s="37" t="s">
        <v>373</v>
      </c>
      <c r="B44" s="27" t="s">
        <v>1158</v>
      </c>
      <c r="C44" s="28"/>
      <c r="D44" s="28"/>
      <c r="E44" s="29"/>
      <c r="F44" s="40" t="s">
        <v>1023</v>
      </c>
      <c r="G44" s="41">
        <v>1</v>
      </c>
      <c r="H44" s="48"/>
      <c r="I44" s="297">
        <v>43.2</v>
      </c>
      <c r="J44" s="94"/>
      <c r="K44" s="297">
        <f t="shared" si="0"/>
        <v>43.2</v>
      </c>
      <c r="L44" s="95"/>
      <c r="M44" s="53">
        <f>K44</f>
        <v>43.2</v>
      </c>
      <c r="O44" s="86"/>
      <c r="P44" s="86"/>
    </row>
    <row r="45" spans="1:16" s="85" customFormat="1" ht="10.5" customHeight="1">
      <c r="A45" s="141" t="s">
        <v>374</v>
      </c>
      <c r="B45" s="77" t="s">
        <v>1049</v>
      </c>
      <c r="C45" s="28"/>
      <c r="D45" s="28"/>
      <c r="E45" s="29"/>
      <c r="F45" s="40"/>
      <c r="G45" s="140"/>
      <c r="H45" s="48"/>
      <c r="I45" s="14"/>
      <c r="J45" s="94"/>
      <c r="K45" s="297"/>
      <c r="L45" s="95"/>
      <c r="M45" s="53"/>
      <c r="O45" s="86"/>
      <c r="P45" s="86"/>
    </row>
    <row r="46" spans="1:16" s="85" customFormat="1" ht="10.5" customHeight="1">
      <c r="A46" s="142" t="s">
        <v>375</v>
      </c>
      <c r="B46" s="27" t="s">
        <v>1050</v>
      </c>
      <c r="C46" s="28"/>
      <c r="D46" s="28"/>
      <c r="E46" s="29"/>
      <c r="F46" s="40"/>
      <c r="G46" s="140"/>
      <c r="H46" s="48"/>
      <c r="I46" s="183"/>
      <c r="J46" s="94"/>
      <c r="K46" s="297"/>
      <c r="L46" s="95"/>
      <c r="M46" s="53"/>
      <c r="O46" s="86"/>
      <c r="P46" s="86"/>
    </row>
    <row r="47" spans="1:16" s="85" customFormat="1" ht="10.5" customHeight="1" thickBot="1">
      <c r="A47" s="142"/>
      <c r="B47" s="27" t="s">
        <v>1051</v>
      </c>
      <c r="C47" s="28"/>
      <c r="D47" s="28"/>
      <c r="E47" s="29"/>
      <c r="F47" s="40" t="s">
        <v>1022</v>
      </c>
      <c r="G47" s="41">
        <v>22.36</v>
      </c>
      <c r="H47" s="48"/>
      <c r="I47" s="183">
        <v>18.99</v>
      </c>
      <c r="J47" s="94"/>
      <c r="K47" s="297">
        <f t="shared" si="0"/>
        <v>424.62</v>
      </c>
      <c r="L47" s="95"/>
      <c r="M47" s="53">
        <f>K47</f>
        <v>424.62</v>
      </c>
      <c r="O47" s="86"/>
      <c r="P47" s="86"/>
    </row>
    <row r="48" spans="1:13" ht="19.5" customHeight="1" thickTop="1">
      <c r="A48" s="69" t="str">
        <f>Plan1!A52</f>
        <v>DATA:   03/03/2005   </v>
      </c>
      <c r="B48" s="70"/>
      <c r="C48" s="71" t="s">
        <v>1026</v>
      </c>
      <c r="D48" s="70"/>
      <c r="E48" s="72"/>
      <c r="F48" s="70" t="s">
        <v>1013</v>
      </c>
      <c r="G48" s="72"/>
      <c r="H48" s="70" t="s">
        <v>1020</v>
      </c>
      <c r="I48" s="72"/>
      <c r="J48" s="70"/>
      <c r="K48" s="104">
        <f>SUM(K5:K47)</f>
        <v>117617.7199999999</v>
      </c>
      <c r="L48" s="97"/>
      <c r="M48" s="345">
        <f>SUM(M5:M47)</f>
        <v>117617.7199999999</v>
      </c>
    </row>
    <row r="49" spans="1:13" ht="19.5" customHeight="1" thickBot="1">
      <c r="A49" s="24"/>
      <c r="B49" s="25"/>
      <c r="C49" s="56"/>
      <c r="D49" s="23"/>
      <c r="E49" s="57"/>
      <c r="F49" s="23"/>
      <c r="G49" s="57"/>
      <c r="H49" s="23" t="s">
        <v>1021</v>
      </c>
      <c r="I49" s="57"/>
      <c r="J49" s="23"/>
      <c r="K49" s="73"/>
      <c r="L49" s="23"/>
      <c r="M49" s="346"/>
    </row>
    <row r="50" spans="3:13" ht="15" customHeight="1" thickTop="1">
      <c r="C50" s="55"/>
      <c r="M50" s="75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9"/>
  <sheetViews>
    <sheetView zoomScale="75" zoomScaleNormal="75" zoomScalePageLayoutView="0" workbookViewId="0" topLeftCell="A2">
      <selection activeCell="K46" sqref="K46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1014</v>
      </c>
    </row>
    <row r="2" spans="1:13" ht="15" customHeight="1" thickTop="1">
      <c r="A2" s="7"/>
      <c r="B2" s="31" t="s">
        <v>1005</v>
      </c>
      <c r="C2" s="4"/>
      <c r="D2" s="193" t="s">
        <v>953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1006</v>
      </c>
      <c r="C3" s="5"/>
      <c r="D3" s="199"/>
      <c r="E3" s="199"/>
      <c r="F3" s="199"/>
      <c r="G3" s="199"/>
      <c r="H3" s="58"/>
      <c r="I3" s="60" t="s">
        <v>1015</v>
      </c>
      <c r="J3" s="3"/>
      <c r="K3" s="42"/>
      <c r="L3" s="59"/>
      <c r="M3" s="81" t="s">
        <v>897</v>
      </c>
    </row>
    <row r="4" spans="1:13" ht="15" customHeight="1" thickTop="1">
      <c r="A4" s="8"/>
      <c r="B4" s="34" t="s">
        <v>1007</v>
      </c>
      <c r="C4" s="5"/>
      <c r="D4" s="199" t="s">
        <v>1027</v>
      </c>
      <c r="E4" s="199"/>
      <c r="F4" s="199"/>
      <c r="G4" s="199"/>
      <c r="H4" s="61" t="s">
        <v>1008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1009</v>
      </c>
      <c r="I5" s="65"/>
      <c r="J5" s="64"/>
      <c r="K5" s="302">
        <f>Plan12!K48</f>
        <v>117617.7199999999</v>
      </c>
      <c r="L5" s="66"/>
      <c r="M5" s="339">
        <f>Plan12!M48</f>
        <v>117617.7199999999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1016</v>
      </c>
      <c r="K6" s="14"/>
      <c r="L6" s="14"/>
      <c r="M6" s="342"/>
    </row>
    <row r="7" spans="1:13" ht="15" customHeight="1">
      <c r="A7" s="11" t="s">
        <v>1010</v>
      </c>
      <c r="B7" s="12"/>
      <c r="C7" s="16" t="s">
        <v>1011</v>
      </c>
      <c r="D7" s="12"/>
      <c r="E7" s="12"/>
      <c r="F7" s="17" t="s">
        <v>1012</v>
      </c>
      <c r="G7" s="18" t="s">
        <v>1017</v>
      </c>
      <c r="H7" s="43" t="s">
        <v>1018</v>
      </c>
      <c r="I7" s="43"/>
      <c r="J7" s="49" t="s">
        <v>1019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1.25" customHeight="1" thickTop="1">
      <c r="A9" s="76" t="s">
        <v>376</v>
      </c>
      <c r="B9" s="77" t="s">
        <v>1033</v>
      </c>
      <c r="C9" s="143"/>
      <c r="D9" s="143"/>
      <c r="E9" s="144"/>
      <c r="F9" s="145"/>
      <c r="G9" s="146"/>
      <c r="H9" s="111"/>
      <c r="I9" s="111"/>
      <c r="J9" s="110"/>
      <c r="K9" s="112"/>
      <c r="L9" s="111"/>
      <c r="M9" s="349"/>
    </row>
    <row r="10" spans="1:13" ht="11.25" customHeight="1">
      <c r="A10" s="35" t="s">
        <v>377</v>
      </c>
      <c r="B10" s="27" t="s">
        <v>1034</v>
      </c>
      <c r="C10" s="28"/>
      <c r="D10" s="28"/>
      <c r="E10" s="29"/>
      <c r="F10" s="30"/>
      <c r="G10" s="36"/>
      <c r="H10" s="113"/>
      <c r="I10" s="183"/>
      <c r="J10" s="105"/>
      <c r="K10" s="106"/>
      <c r="L10" s="113"/>
      <c r="M10" s="344"/>
    </row>
    <row r="11" spans="1:13" ht="11.25" customHeight="1">
      <c r="A11" s="35"/>
      <c r="B11" s="38" t="s">
        <v>1035</v>
      </c>
      <c r="C11" s="39"/>
      <c r="D11" s="39"/>
      <c r="E11" s="98"/>
      <c r="F11" s="30" t="s">
        <v>1022</v>
      </c>
      <c r="G11" s="36">
        <v>40.6</v>
      </c>
      <c r="H11" s="113"/>
      <c r="I11" s="183">
        <v>2.39</v>
      </c>
      <c r="J11" s="105"/>
      <c r="K11" s="297">
        <f>ROUND(G11*I11,2)</f>
        <v>97.03</v>
      </c>
      <c r="L11" s="113"/>
      <c r="M11" s="344"/>
    </row>
    <row r="12" spans="1:13" ht="11.25" customHeight="1">
      <c r="A12" s="35" t="s">
        <v>378</v>
      </c>
      <c r="B12" s="100" t="s">
        <v>1037</v>
      </c>
      <c r="C12" s="28"/>
      <c r="D12" s="28"/>
      <c r="E12" s="29"/>
      <c r="F12" s="40" t="s">
        <v>1022</v>
      </c>
      <c r="G12" s="36">
        <v>40.6</v>
      </c>
      <c r="H12" s="113"/>
      <c r="I12" s="183">
        <v>16.43</v>
      </c>
      <c r="J12" s="105"/>
      <c r="K12" s="297">
        <f aca="true" t="shared" si="0" ref="K12:K46">ROUND(G12*I12,2)</f>
        <v>667.06</v>
      </c>
      <c r="L12" s="113"/>
      <c r="M12" s="344"/>
    </row>
    <row r="13" spans="1:13" ht="11.25" customHeight="1">
      <c r="A13" s="35" t="s">
        <v>379</v>
      </c>
      <c r="B13" s="27" t="s">
        <v>1038</v>
      </c>
      <c r="C13" s="28"/>
      <c r="D13" s="147"/>
      <c r="E13" s="148"/>
      <c r="F13" s="40"/>
      <c r="G13" s="149"/>
      <c r="H13" s="47"/>
      <c r="I13" s="183"/>
      <c r="J13" s="47"/>
      <c r="K13" s="297"/>
      <c r="L13" s="46"/>
      <c r="M13" s="52"/>
    </row>
    <row r="14" spans="1:13" ht="11.25" customHeight="1">
      <c r="A14" s="35"/>
      <c r="B14" s="84" t="s">
        <v>1039</v>
      </c>
      <c r="C14" s="28"/>
      <c r="D14" s="147"/>
      <c r="E14" s="148"/>
      <c r="F14" s="30" t="s">
        <v>1022</v>
      </c>
      <c r="G14" s="36">
        <v>36.1</v>
      </c>
      <c r="H14" s="47"/>
      <c r="I14" s="183">
        <v>28.36</v>
      </c>
      <c r="J14" s="47"/>
      <c r="K14" s="297">
        <f t="shared" si="0"/>
        <v>1023.8</v>
      </c>
      <c r="L14" s="46"/>
      <c r="M14" s="52"/>
    </row>
    <row r="15" spans="1:16" s="101" customFormat="1" ht="11.25" customHeight="1">
      <c r="A15" s="35" t="s">
        <v>380</v>
      </c>
      <c r="B15" s="38" t="s">
        <v>1057</v>
      </c>
      <c r="C15" s="137"/>
      <c r="D15" s="137"/>
      <c r="E15" s="138"/>
      <c r="F15" s="139" t="s">
        <v>1024</v>
      </c>
      <c r="G15" s="36">
        <v>21.4</v>
      </c>
      <c r="H15" s="47"/>
      <c r="I15" s="183">
        <v>18.2</v>
      </c>
      <c r="J15" s="88"/>
      <c r="K15" s="297">
        <f t="shared" si="0"/>
        <v>389.48</v>
      </c>
      <c r="L15" s="89"/>
      <c r="M15" s="52"/>
      <c r="O15" s="102"/>
      <c r="P15" s="102"/>
    </row>
    <row r="16" spans="1:16" s="101" customFormat="1" ht="11.25" customHeight="1">
      <c r="A16" s="35" t="s">
        <v>381</v>
      </c>
      <c r="B16" s="84" t="s">
        <v>1165</v>
      </c>
      <c r="C16" s="39"/>
      <c r="D16" s="67"/>
      <c r="E16" s="68"/>
      <c r="F16" s="40" t="s">
        <v>1024</v>
      </c>
      <c r="G16" s="36">
        <v>7</v>
      </c>
      <c r="H16" s="47"/>
      <c r="I16" s="183">
        <v>22.88</v>
      </c>
      <c r="J16" s="88"/>
      <c r="K16" s="297">
        <f t="shared" si="0"/>
        <v>160.16</v>
      </c>
      <c r="L16" s="89"/>
      <c r="M16" s="52">
        <f>SUM(K11:K16)</f>
        <v>2337.5299999999997</v>
      </c>
      <c r="O16" s="102"/>
      <c r="P16" s="102"/>
    </row>
    <row r="17" spans="1:16" s="101" customFormat="1" ht="11.25" customHeight="1">
      <c r="A17" s="120" t="s">
        <v>382</v>
      </c>
      <c r="B17" s="79" t="s">
        <v>1036</v>
      </c>
      <c r="C17" s="39"/>
      <c r="D17" s="39"/>
      <c r="E17" s="98"/>
      <c r="F17" s="40"/>
      <c r="G17" s="36"/>
      <c r="H17" s="47"/>
      <c r="I17" s="183"/>
      <c r="J17" s="88"/>
      <c r="K17" s="297"/>
      <c r="L17" s="89"/>
      <c r="M17" s="52"/>
      <c r="O17" s="102"/>
      <c r="P17" s="102"/>
    </row>
    <row r="18" spans="1:16" s="101" customFormat="1" ht="11.25" customHeight="1">
      <c r="A18" s="142" t="s">
        <v>383</v>
      </c>
      <c r="B18" s="38" t="s">
        <v>1087</v>
      </c>
      <c r="C18" s="39"/>
      <c r="D18" s="39"/>
      <c r="E18" s="98"/>
      <c r="F18" s="40" t="s">
        <v>1022</v>
      </c>
      <c r="G18" s="41">
        <v>42.6</v>
      </c>
      <c r="H18" s="48"/>
      <c r="I18" s="183">
        <v>17.04</v>
      </c>
      <c r="J18" s="94"/>
      <c r="K18" s="297">
        <f t="shared" si="0"/>
        <v>725.9</v>
      </c>
      <c r="L18" s="95"/>
      <c r="M18" s="53"/>
      <c r="O18" s="102"/>
      <c r="P18" s="102"/>
    </row>
    <row r="19" spans="1:16" s="101" customFormat="1" ht="11.25" customHeight="1">
      <c r="A19" s="142" t="s">
        <v>384</v>
      </c>
      <c r="B19" s="38" t="s">
        <v>1031</v>
      </c>
      <c r="C19" s="39"/>
      <c r="D19" s="39"/>
      <c r="E19" s="98"/>
      <c r="F19" s="40"/>
      <c r="G19" s="41"/>
      <c r="H19" s="48"/>
      <c r="I19" s="183"/>
      <c r="J19" s="94"/>
      <c r="K19" s="297"/>
      <c r="L19" s="95"/>
      <c r="M19" s="53"/>
      <c r="O19" s="102"/>
      <c r="P19" s="102"/>
    </row>
    <row r="20" spans="1:16" s="101" customFormat="1" ht="11.25" customHeight="1">
      <c r="A20" s="37"/>
      <c r="B20" s="84" t="s">
        <v>1086</v>
      </c>
      <c r="C20" s="39"/>
      <c r="D20" s="39"/>
      <c r="E20" s="98"/>
      <c r="F20" s="40" t="s">
        <v>1022</v>
      </c>
      <c r="G20" s="41">
        <v>42.6</v>
      </c>
      <c r="H20" s="48"/>
      <c r="I20" s="183">
        <v>34.46</v>
      </c>
      <c r="J20" s="94"/>
      <c r="K20" s="297">
        <f t="shared" si="0"/>
        <v>1468</v>
      </c>
      <c r="L20" s="95"/>
      <c r="M20" s="53"/>
      <c r="O20" s="102"/>
      <c r="P20" s="102"/>
    </row>
    <row r="21" spans="1:16" s="101" customFormat="1" ht="11.25" customHeight="1">
      <c r="A21" s="37" t="s">
        <v>385</v>
      </c>
      <c r="B21" s="38" t="s">
        <v>1088</v>
      </c>
      <c r="C21" s="39"/>
      <c r="D21" s="39"/>
      <c r="E21" s="98"/>
      <c r="F21" s="40" t="s">
        <v>1024</v>
      </c>
      <c r="G21" s="41">
        <v>25.4</v>
      </c>
      <c r="H21" s="48"/>
      <c r="I21" s="183">
        <v>13.13</v>
      </c>
      <c r="J21" s="94"/>
      <c r="K21" s="297">
        <f t="shared" si="0"/>
        <v>333.5</v>
      </c>
      <c r="L21" s="95"/>
      <c r="M21" s="53">
        <f>SUM(K18:K21)</f>
        <v>2527.4</v>
      </c>
      <c r="O21" s="102"/>
      <c r="P21" s="102"/>
    </row>
    <row r="22" spans="1:16" s="101" customFormat="1" ht="11.25" customHeight="1">
      <c r="A22" s="78" t="s">
        <v>386</v>
      </c>
      <c r="B22" s="79" t="s">
        <v>1044</v>
      </c>
      <c r="C22" s="39"/>
      <c r="D22" s="39"/>
      <c r="E22" s="98"/>
      <c r="F22" s="40"/>
      <c r="G22" s="41"/>
      <c r="H22" s="48"/>
      <c r="I22" s="183"/>
      <c r="J22" s="94"/>
      <c r="K22" s="297"/>
      <c r="L22" s="95"/>
      <c r="M22" s="53"/>
      <c r="O22" s="102"/>
      <c r="P22" s="102"/>
    </row>
    <row r="23" spans="1:16" s="101" customFormat="1" ht="11.25" customHeight="1">
      <c r="A23" s="37" t="s">
        <v>387</v>
      </c>
      <c r="B23" s="100" t="s">
        <v>1045</v>
      </c>
      <c r="C23" s="39"/>
      <c r="D23" s="39"/>
      <c r="E23" s="98"/>
      <c r="F23" s="40"/>
      <c r="G23" s="41"/>
      <c r="H23" s="48"/>
      <c r="I23" s="183"/>
      <c r="J23" s="94"/>
      <c r="K23" s="297"/>
      <c r="L23" s="95"/>
      <c r="M23" s="53"/>
      <c r="O23" s="102"/>
      <c r="P23" s="102"/>
    </row>
    <row r="24" spans="1:16" s="101" customFormat="1" ht="11.25" customHeight="1">
      <c r="A24" s="37"/>
      <c r="B24" s="100" t="s">
        <v>1177</v>
      </c>
      <c r="C24" s="28"/>
      <c r="D24" s="28"/>
      <c r="E24" s="29"/>
      <c r="F24" s="40" t="s">
        <v>1022</v>
      </c>
      <c r="G24" s="41">
        <v>4.4</v>
      </c>
      <c r="H24" s="48"/>
      <c r="I24" s="183">
        <v>456.64</v>
      </c>
      <c r="J24" s="94"/>
      <c r="K24" s="297">
        <f t="shared" si="0"/>
        <v>2009.22</v>
      </c>
      <c r="L24" s="95"/>
      <c r="M24" s="53"/>
      <c r="O24" s="102"/>
      <c r="P24" s="102"/>
    </row>
    <row r="25" spans="1:16" s="101" customFormat="1" ht="11.25" customHeight="1">
      <c r="A25" s="37" t="s">
        <v>388</v>
      </c>
      <c r="B25" s="38" t="s">
        <v>1162</v>
      </c>
      <c r="C25" s="39"/>
      <c r="D25" s="39"/>
      <c r="E25" s="98"/>
      <c r="F25" s="40" t="s">
        <v>1022</v>
      </c>
      <c r="G25" s="140">
        <v>1.8</v>
      </c>
      <c r="H25" s="48"/>
      <c r="I25" s="183">
        <v>248.31</v>
      </c>
      <c r="J25" s="94"/>
      <c r="K25" s="297">
        <f t="shared" si="0"/>
        <v>446.96</v>
      </c>
      <c r="L25" s="95"/>
      <c r="M25" s="53"/>
      <c r="O25" s="102"/>
      <c r="P25" s="102"/>
    </row>
    <row r="26" spans="1:16" s="101" customFormat="1" ht="11.25" customHeight="1">
      <c r="A26" s="37" t="s">
        <v>389</v>
      </c>
      <c r="B26" s="160" t="s">
        <v>1159</v>
      </c>
      <c r="C26" s="137"/>
      <c r="D26" s="137"/>
      <c r="E26" s="138"/>
      <c r="F26" s="40"/>
      <c r="G26" s="41"/>
      <c r="H26" s="48"/>
      <c r="I26" s="183"/>
      <c r="J26" s="94"/>
      <c r="K26" s="297"/>
      <c r="L26" s="95"/>
      <c r="M26" s="53"/>
      <c r="O26" s="102"/>
      <c r="P26" s="102"/>
    </row>
    <row r="27" spans="1:16" s="101" customFormat="1" ht="11.25" customHeight="1">
      <c r="A27" s="37"/>
      <c r="B27" s="160" t="s">
        <v>1052</v>
      </c>
      <c r="C27" s="137"/>
      <c r="D27" s="137"/>
      <c r="E27" s="138"/>
      <c r="F27" s="40" t="s">
        <v>1023</v>
      </c>
      <c r="G27" s="41">
        <v>1</v>
      </c>
      <c r="H27" s="48"/>
      <c r="I27" s="183">
        <v>255.64</v>
      </c>
      <c r="J27" s="94"/>
      <c r="K27" s="297">
        <f t="shared" si="0"/>
        <v>255.64</v>
      </c>
      <c r="L27" s="95"/>
      <c r="M27" s="53">
        <f>SUM(K24:K27)</f>
        <v>2711.8199999999997</v>
      </c>
      <c r="O27" s="102"/>
      <c r="P27" s="102"/>
    </row>
    <row r="28" spans="1:16" s="101" customFormat="1" ht="11.25" customHeight="1">
      <c r="A28" s="78" t="s">
        <v>390</v>
      </c>
      <c r="B28" s="80" t="s">
        <v>1046</v>
      </c>
      <c r="C28" s="39"/>
      <c r="D28" s="39"/>
      <c r="E28" s="98"/>
      <c r="F28" s="40"/>
      <c r="G28" s="41"/>
      <c r="H28" s="48"/>
      <c r="I28" s="185"/>
      <c r="J28" s="94"/>
      <c r="K28" s="297"/>
      <c r="L28" s="95"/>
      <c r="M28" s="53"/>
      <c r="O28" s="102"/>
      <c r="P28" s="102"/>
    </row>
    <row r="29" spans="1:16" s="101" customFormat="1" ht="11.25" customHeight="1">
      <c r="A29" s="37" t="s">
        <v>391</v>
      </c>
      <c r="B29" s="38" t="s">
        <v>1047</v>
      </c>
      <c r="C29" s="39"/>
      <c r="D29" s="39"/>
      <c r="E29" s="98"/>
      <c r="F29" s="40" t="s">
        <v>1022</v>
      </c>
      <c r="G29" s="41">
        <v>4.34</v>
      </c>
      <c r="H29" s="48"/>
      <c r="I29" s="183">
        <v>59.8</v>
      </c>
      <c r="J29" s="94"/>
      <c r="K29" s="297">
        <f t="shared" si="0"/>
        <v>259.53</v>
      </c>
      <c r="L29" s="95"/>
      <c r="M29" s="53">
        <f>K29</f>
        <v>259.53</v>
      </c>
      <c r="O29" s="102"/>
      <c r="P29" s="102"/>
    </row>
    <row r="30" spans="1:16" s="85" customFormat="1" ht="11.25" customHeight="1">
      <c r="A30" s="78" t="s">
        <v>392</v>
      </c>
      <c r="B30" s="79" t="s">
        <v>1025</v>
      </c>
      <c r="C30" s="39"/>
      <c r="D30" s="39"/>
      <c r="E30" s="98"/>
      <c r="F30" s="40"/>
      <c r="G30" s="41"/>
      <c r="H30" s="48"/>
      <c r="I30" s="183"/>
      <c r="J30" s="94"/>
      <c r="K30" s="297"/>
      <c r="L30" s="91"/>
      <c r="M30" s="53"/>
      <c r="O30" s="86"/>
      <c r="P30" s="86"/>
    </row>
    <row r="31" spans="1:16" s="85" customFormat="1" ht="11.25" customHeight="1">
      <c r="A31" s="37" t="s">
        <v>393</v>
      </c>
      <c r="B31" s="38" t="s">
        <v>1040</v>
      </c>
      <c r="C31" s="39"/>
      <c r="D31" s="39"/>
      <c r="E31" s="98"/>
      <c r="F31" s="40"/>
      <c r="G31" s="41"/>
      <c r="H31" s="48"/>
      <c r="I31" s="183"/>
      <c r="J31" s="94"/>
      <c r="K31" s="297"/>
      <c r="L31" s="91"/>
      <c r="M31" s="53"/>
      <c r="O31" s="86"/>
      <c r="P31" s="86"/>
    </row>
    <row r="32" spans="1:16" s="85" customFormat="1" ht="11.25" customHeight="1">
      <c r="A32" s="37"/>
      <c r="B32" s="38" t="s">
        <v>1041</v>
      </c>
      <c r="C32" s="39"/>
      <c r="D32" s="39"/>
      <c r="E32" s="98"/>
      <c r="F32" s="40" t="s">
        <v>1022</v>
      </c>
      <c r="G32" s="41">
        <v>77.95</v>
      </c>
      <c r="H32" s="48"/>
      <c r="I32" s="45">
        <v>5.62</v>
      </c>
      <c r="J32" s="94"/>
      <c r="K32" s="297">
        <f t="shared" si="0"/>
        <v>438.08</v>
      </c>
      <c r="L32" s="91"/>
      <c r="M32" s="53"/>
      <c r="O32" s="86"/>
      <c r="P32" s="86"/>
    </row>
    <row r="33" spans="1:16" s="85" customFormat="1" ht="11.25" customHeight="1">
      <c r="A33" s="37" t="s">
        <v>394</v>
      </c>
      <c r="B33" s="27" t="s">
        <v>1042</v>
      </c>
      <c r="C33" s="39"/>
      <c r="D33" s="39"/>
      <c r="E33" s="98"/>
      <c r="F33" s="40" t="s">
        <v>1022</v>
      </c>
      <c r="G33" s="41">
        <v>77.95</v>
      </c>
      <c r="H33" s="48"/>
      <c r="I33" s="45">
        <v>9.34</v>
      </c>
      <c r="J33" s="94"/>
      <c r="K33" s="297">
        <f t="shared" si="0"/>
        <v>728.05</v>
      </c>
      <c r="L33" s="91"/>
      <c r="M33" s="53"/>
      <c r="O33" s="86"/>
      <c r="P33" s="86"/>
    </row>
    <row r="34" spans="1:16" s="85" customFormat="1" ht="11.25" customHeight="1">
      <c r="A34" s="37" t="s">
        <v>395</v>
      </c>
      <c r="B34" s="160" t="s">
        <v>1163</v>
      </c>
      <c r="C34" s="137"/>
      <c r="D34" s="137"/>
      <c r="E34" s="138"/>
      <c r="F34" s="139" t="s">
        <v>1022</v>
      </c>
      <c r="G34" s="140">
        <v>3.36</v>
      </c>
      <c r="H34" s="48"/>
      <c r="I34" s="45">
        <v>8.65</v>
      </c>
      <c r="J34" s="94"/>
      <c r="K34" s="297">
        <f t="shared" si="0"/>
        <v>29.06</v>
      </c>
      <c r="L34" s="91"/>
      <c r="M34" s="53">
        <f>SUM(K32:K34)</f>
        <v>1195.1899999999998</v>
      </c>
      <c r="O34" s="86"/>
      <c r="P34" s="86"/>
    </row>
    <row r="35" spans="1:16" s="85" customFormat="1" ht="11.25" customHeight="1">
      <c r="A35" s="78" t="s">
        <v>396</v>
      </c>
      <c r="B35" s="80" t="s">
        <v>1062</v>
      </c>
      <c r="C35" s="39"/>
      <c r="D35" s="39"/>
      <c r="E35" s="98"/>
      <c r="F35" s="40"/>
      <c r="G35" s="41"/>
      <c r="H35" s="48"/>
      <c r="I35" s="45"/>
      <c r="J35" s="94"/>
      <c r="K35" s="297"/>
      <c r="L35" s="91"/>
      <c r="M35" s="53"/>
      <c r="O35" s="86"/>
      <c r="P35" s="86"/>
    </row>
    <row r="36" spans="1:16" s="85" customFormat="1" ht="11.25" customHeight="1">
      <c r="A36" s="37" t="s">
        <v>397</v>
      </c>
      <c r="B36" s="38" t="s">
        <v>1063</v>
      </c>
      <c r="C36" s="39"/>
      <c r="D36" s="67"/>
      <c r="E36" s="68"/>
      <c r="F36" s="40" t="s">
        <v>1022</v>
      </c>
      <c r="G36" s="41">
        <v>6</v>
      </c>
      <c r="H36" s="48"/>
      <c r="I36" s="45">
        <v>78.25</v>
      </c>
      <c r="J36" s="94"/>
      <c r="K36" s="297">
        <f t="shared" si="0"/>
        <v>469.5</v>
      </c>
      <c r="L36" s="91"/>
      <c r="M36" s="53"/>
      <c r="O36" s="86"/>
      <c r="P36" s="86"/>
    </row>
    <row r="37" spans="1:16" s="85" customFormat="1" ht="11.25" customHeight="1">
      <c r="A37" s="37" t="s">
        <v>398</v>
      </c>
      <c r="B37" s="38" t="s">
        <v>3</v>
      </c>
      <c r="C37" s="39"/>
      <c r="D37" s="67"/>
      <c r="E37" s="68"/>
      <c r="F37" s="40" t="s">
        <v>1022</v>
      </c>
      <c r="G37" s="41">
        <v>1.35</v>
      </c>
      <c r="H37" s="48"/>
      <c r="I37" s="103">
        <v>149.92</v>
      </c>
      <c r="J37" s="94"/>
      <c r="K37" s="297">
        <f t="shared" si="0"/>
        <v>202.39</v>
      </c>
      <c r="L37" s="91"/>
      <c r="M37" s="53">
        <f>SUM(K36:K37)</f>
        <v>671.89</v>
      </c>
      <c r="O37" s="86"/>
      <c r="P37" s="86"/>
    </row>
    <row r="38" spans="1:16" s="85" customFormat="1" ht="11.25" customHeight="1">
      <c r="A38" s="117" t="s">
        <v>399</v>
      </c>
      <c r="B38" s="108" t="s">
        <v>1056</v>
      </c>
      <c r="C38" s="137"/>
      <c r="D38" s="137"/>
      <c r="E38" s="138"/>
      <c r="F38" s="139"/>
      <c r="G38" s="140"/>
      <c r="H38" s="48"/>
      <c r="I38" s="103"/>
      <c r="J38" s="94"/>
      <c r="K38" s="297"/>
      <c r="L38" s="95"/>
      <c r="M38" s="53"/>
      <c r="O38" s="86"/>
      <c r="P38" s="86"/>
    </row>
    <row r="39" spans="1:16" s="85" customFormat="1" ht="11.25" customHeight="1">
      <c r="A39" s="141" t="s">
        <v>400</v>
      </c>
      <c r="B39" s="79" t="s">
        <v>1028</v>
      </c>
      <c r="C39" s="39"/>
      <c r="D39" s="39"/>
      <c r="E39" s="98"/>
      <c r="F39" s="40"/>
      <c r="G39" s="140"/>
      <c r="H39" s="48"/>
      <c r="I39" s="103"/>
      <c r="J39" s="94"/>
      <c r="K39" s="297"/>
      <c r="L39" s="95"/>
      <c r="M39" s="53"/>
      <c r="O39" s="86"/>
      <c r="P39" s="86"/>
    </row>
    <row r="40" spans="1:16" s="85" customFormat="1" ht="11.25" customHeight="1">
      <c r="A40" s="142" t="s">
        <v>401</v>
      </c>
      <c r="B40" s="27" t="s">
        <v>1085</v>
      </c>
      <c r="C40" s="39"/>
      <c r="D40" s="39"/>
      <c r="E40" s="98"/>
      <c r="F40" s="40" t="s">
        <v>1022</v>
      </c>
      <c r="G40" s="140">
        <v>42.6</v>
      </c>
      <c r="H40" s="48"/>
      <c r="I40" s="103">
        <v>6.21</v>
      </c>
      <c r="J40" s="94"/>
      <c r="K40" s="297">
        <f t="shared" si="0"/>
        <v>264.55</v>
      </c>
      <c r="L40" s="95"/>
      <c r="M40" s="53"/>
      <c r="O40" s="86"/>
      <c r="P40" s="86"/>
    </row>
    <row r="41" spans="1:16" s="85" customFormat="1" ht="11.25" customHeight="1">
      <c r="A41" s="142" t="s">
        <v>402</v>
      </c>
      <c r="B41" s="27" t="s">
        <v>1032</v>
      </c>
      <c r="C41" s="39"/>
      <c r="D41" s="39"/>
      <c r="E41" s="98"/>
      <c r="F41" s="40" t="s">
        <v>1022</v>
      </c>
      <c r="G41" s="140">
        <v>40.6</v>
      </c>
      <c r="H41" s="48"/>
      <c r="I41" s="103">
        <v>2.39</v>
      </c>
      <c r="J41" s="94"/>
      <c r="K41" s="297">
        <f t="shared" si="0"/>
        <v>97.03</v>
      </c>
      <c r="L41" s="95"/>
      <c r="M41" s="53"/>
      <c r="O41" s="86"/>
      <c r="P41" s="86"/>
    </row>
    <row r="42" spans="1:16" s="85" customFormat="1" ht="11.25" customHeight="1">
      <c r="A42" s="142" t="s">
        <v>403</v>
      </c>
      <c r="B42" s="27" t="s">
        <v>1078</v>
      </c>
      <c r="C42" s="39"/>
      <c r="D42" s="39"/>
      <c r="E42" s="98"/>
      <c r="F42" s="40" t="s">
        <v>1079</v>
      </c>
      <c r="G42" s="140">
        <v>0.27</v>
      </c>
      <c r="H42" s="48"/>
      <c r="I42" s="45">
        <v>14.33</v>
      </c>
      <c r="J42" s="94"/>
      <c r="K42" s="297">
        <f t="shared" si="0"/>
        <v>3.87</v>
      </c>
      <c r="L42" s="95"/>
      <c r="M42" s="53"/>
      <c r="O42" s="86"/>
      <c r="P42" s="86"/>
    </row>
    <row r="43" spans="1:16" s="85" customFormat="1" ht="11.25" customHeight="1">
      <c r="A43" s="142" t="s">
        <v>404</v>
      </c>
      <c r="B43" s="27" t="s">
        <v>1048</v>
      </c>
      <c r="C43" s="28"/>
      <c r="D43" s="28"/>
      <c r="E43" s="29"/>
      <c r="F43" s="40" t="s">
        <v>1022</v>
      </c>
      <c r="G43" s="41">
        <v>6.08</v>
      </c>
      <c r="H43" s="48"/>
      <c r="I43" s="296">
        <v>7.47</v>
      </c>
      <c r="J43" s="94"/>
      <c r="K43" s="297">
        <f t="shared" si="0"/>
        <v>45.42</v>
      </c>
      <c r="L43" s="95"/>
      <c r="M43" s="53">
        <f>SUM(K40:K43)</f>
        <v>410.87000000000006</v>
      </c>
      <c r="O43" s="86"/>
      <c r="P43" s="86"/>
    </row>
    <row r="44" spans="1:16" s="85" customFormat="1" ht="11.25" customHeight="1">
      <c r="A44" s="78" t="s">
        <v>405</v>
      </c>
      <c r="B44" s="77" t="s">
        <v>1060</v>
      </c>
      <c r="C44" s="28"/>
      <c r="D44" s="28"/>
      <c r="E44" s="29"/>
      <c r="F44" s="40"/>
      <c r="G44" s="41"/>
      <c r="H44" s="48"/>
      <c r="I44" s="297"/>
      <c r="J44" s="94"/>
      <c r="K44" s="297"/>
      <c r="L44" s="95"/>
      <c r="M44" s="53"/>
      <c r="O44" s="86"/>
      <c r="P44" s="86"/>
    </row>
    <row r="45" spans="1:16" s="85" customFormat="1" ht="11.25" customHeight="1">
      <c r="A45" s="37" t="s">
        <v>406</v>
      </c>
      <c r="B45" s="27" t="s">
        <v>1090</v>
      </c>
      <c r="C45" s="28"/>
      <c r="D45" s="28"/>
      <c r="E45" s="29"/>
      <c r="F45" s="40"/>
      <c r="G45" s="41"/>
      <c r="H45" s="48"/>
      <c r="I45" s="14"/>
      <c r="J45" s="94"/>
      <c r="K45" s="297"/>
      <c r="L45" s="95"/>
      <c r="M45" s="53"/>
      <c r="O45" s="86"/>
      <c r="P45" s="86"/>
    </row>
    <row r="46" spans="1:16" s="85" customFormat="1" ht="11.25" customHeight="1" thickBot="1">
      <c r="A46" s="37"/>
      <c r="B46" s="27" t="s">
        <v>1089</v>
      </c>
      <c r="C46" s="28"/>
      <c r="D46" s="28"/>
      <c r="E46" s="29"/>
      <c r="F46" s="40" t="s">
        <v>1023</v>
      </c>
      <c r="G46" s="41">
        <v>4</v>
      </c>
      <c r="H46" s="48"/>
      <c r="I46" s="183">
        <v>112.64</v>
      </c>
      <c r="J46" s="94"/>
      <c r="K46" s="297">
        <f t="shared" si="0"/>
        <v>450.56</v>
      </c>
      <c r="L46" s="95"/>
      <c r="M46" s="53"/>
      <c r="O46" s="86"/>
      <c r="P46" s="86"/>
    </row>
    <row r="47" spans="1:13" ht="19.5" customHeight="1" thickTop="1">
      <c r="A47" s="69" t="str">
        <f>Plan1!A52</f>
        <v>DATA:   03/03/2005   </v>
      </c>
      <c r="B47" s="70"/>
      <c r="C47" s="71" t="s">
        <v>1026</v>
      </c>
      <c r="D47" s="70"/>
      <c r="E47" s="72"/>
      <c r="F47" s="70" t="s">
        <v>1013</v>
      </c>
      <c r="G47" s="72"/>
      <c r="H47" s="70" t="s">
        <v>1020</v>
      </c>
      <c r="I47" s="72"/>
      <c r="J47" s="70"/>
      <c r="K47" s="104">
        <f>SUM(K5:K46)</f>
        <v>128182.5099999999</v>
      </c>
      <c r="L47" s="97"/>
      <c r="M47" s="345">
        <f>SUM(M5:M46)</f>
        <v>127731.94999999988</v>
      </c>
    </row>
    <row r="48" spans="1:13" ht="19.5" customHeight="1" thickBot="1">
      <c r="A48" s="24"/>
      <c r="B48" s="25"/>
      <c r="C48" s="56"/>
      <c r="D48" s="23"/>
      <c r="E48" s="57"/>
      <c r="F48" s="23"/>
      <c r="G48" s="57"/>
      <c r="H48" s="23" t="s">
        <v>1021</v>
      </c>
      <c r="I48" s="57"/>
      <c r="J48" s="23"/>
      <c r="K48" s="73"/>
      <c r="L48" s="23"/>
      <c r="M48" s="346"/>
    </row>
    <row r="49" spans="3:13" ht="15" customHeight="1" thickTop="1">
      <c r="C49" s="55"/>
      <c r="M49" s="75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9"/>
  <sheetViews>
    <sheetView zoomScale="75" zoomScaleNormal="75" zoomScalePageLayoutView="0" workbookViewId="0" topLeftCell="A2">
      <selection activeCell="B31" sqref="B31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1014</v>
      </c>
    </row>
    <row r="2" spans="1:13" ht="15" customHeight="1" thickTop="1">
      <c r="A2" s="7"/>
      <c r="B2" s="31" t="s">
        <v>1005</v>
      </c>
      <c r="C2" s="4"/>
      <c r="D2" s="193" t="s">
        <v>953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1006</v>
      </c>
      <c r="C3" s="5"/>
      <c r="D3" s="199"/>
      <c r="E3" s="199"/>
      <c r="F3" s="199"/>
      <c r="G3" s="199"/>
      <c r="H3" s="58"/>
      <c r="I3" s="60" t="s">
        <v>1015</v>
      </c>
      <c r="J3" s="3"/>
      <c r="K3" s="42"/>
      <c r="L3" s="59"/>
      <c r="M3" s="81" t="s">
        <v>898</v>
      </c>
    </row>
    <row r="4" spans="1:13" ht="15" customHeight="1" thickTop="1">
      <c r="A4" s="8"/>
      <c r="B4" s="34" t="s">
        <v>1007</v>
      </c>
      <c r="C4" s="5"/>
      <c r="D4" s="199" t="s">
        <v>1027</v>
      </c>
      <c r="E4" s="199"/>
      <c r="F4" s="199"/>
      <c r="G4" s="199"/>
      <c r="H4" s="61" t="s">
        <v>1008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1009</v>
      </c>
      <c r="I5" s="65"/>
      <c r="J5" s="64"/>
      <c r="K5" s="302">
        <f>Plan13!K47</f>
        <v>128182.5099999999</v>
      </c>
      <c r="L5" s="66"/>
      <c r="M5" s="339">
        <f>Plan13!M47</f>
        <v>127731.94999999988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1016</v>
      </c>
      <c r="K6" s="14"/>
      <c r="L6" s="14"/>
      <c r="M6" s="341"/>
    </row>
    <row r="7" spans="1:13" ht="15" customHeight="1">
      <c r="A7" s="11" t="s">
        <v>1010</v>
      </c>
      <c r="B7" s="12"/>
      <c r="C7" s="16" t="s">
        <v>1011</v>
      </c>
      <c r="D7" s="12"/>
      <c r="E7" s="12"/>
      <c r="F7" s="17" t="s">
        <v>1012</v>
      </c>
      <c r="G7" s="18" t="s">
        <v>1017</v>
      </c>
      <c r="H7" s="43" t="s">
        <v>1018</v>
      </c>
      <c r="I7" s="43"/>
      <c r="J7" s="49" t="s">
        <v>1019</v>
      </c>
      <c r="K7" s="44"/>
      <c r="L7" s="49" t="s">
        <v>4</v>
      </c>
      <c r="M7" s="347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1.25" customHeight="1" thickTop="1">
      <c r="A9" s="35" t="s">
        <v>407</v>
      </c>
      <c r="B9" s="27" t="s">
        <v>1092</v>
      </c>
      <c r="C9" s="143"/>
      <c r="D9" s="143"/>
      <c r="E9" s="144"/>
      <c r="F9" s="145" t="s">
        <v>1023</v>
      </c>
      <c r="G9" s="146">
        <v>1</v>
      </c>
      <c r="H9" s="111"/>
      <c r="I9" s="298">
        <v>45.36</v>
      </c>
      <c r="J9" s="110"/>
      <c r="K9" s="297">
        <f>ROUND(G9*I9,2)</f>
        <v>45.36</v>
      </c>
      <c r="L9" s="111"/>
      <c r="M9" s="340"/>
    </row>
    <row r="10" spans="1:13" ht="11.25" customHeight="1">
      <c r="A10" s="35" t="s">
        <v>408</v>
      </c>
      <c r="B10" s="27" t="s">
        <v>1093</v>
      </c>
      <c r="C10" s="28"/>
      <c r="D10" s="28"/>
      <c r="E10" s="29"/>
      <c r="F10" s="30" t="s">
        <v>1023</v>
      </c>
      <c r="G10" s="36">
        <v>4</v>
      </c>
      <c r="H10" s="113"/>
      <c r="I10" s="183">
        <v>49.85</v>
      </c>
      <c r="J10" s="105"/>
      <c r="K10" s="297">
        <f>ROUND(G10*I10,2)</f>
        <v>199.4</v>
      </c>
      <c r="L10" s="113"/>
      <c r="M10" s="343"/>
    </row>
    <row r="11" spans="1:13" ht="11.25" customHeight="1">
      <c r="A11" s="35" t="s">
        <v>409</v>
      </c>
      <c r="B11" s="38" t="s">
        <v>1097</v>
      </c>
      <c r="C11" s="39"/>
      <c r="D11" s="39"/>
      <c r="E11" s="98"/>
      <c r="F11" s="30"/>
      <c r="G11" s="36"/>
      <c r="H11" s="113"/>
      <c r="I11" s="183"/>
      <c r="J11" s="105"/>
      <c r="K11" s="106"/>
      <c r="L11" s="113"/>
      <c r="M11" s="343"/>
    </row>
    <row r="12" spans="1:13" ht="11.25" customHeight="1">
      <c r="A12" s="35"/>
      <c r="B12" s="27" t="s">
        <v>1098</v>
      </c>
      <c r="C12" s="28"/>
      <c r="D12" s="28"/>
      <c r="E12" s="29"/>
      <c r="F12" s="40" t="s">
        <v>1023</v>
      </c>
      <c r="G12" s="36">
        <v>2</v>
      </c>
      <c r="H12" s="113"/>
      <c r="I12" s="183">
        <v>130.58</v>
      </c>
      <c r="J12" s="105"/>
      <c r="K12" s="297">
        <f>ROUND(G12*I12,2)</f>
        <v>261.16</v>
      </c>
      <c r="L12" s="113"/>
      <c r="M12" s="344">
        <f>SUM(Plan13!K46)+SUM(Plan14!K9:K12)</f>
        <v>956.48</v>
      </c>
    </row>
    <row r="13" spans="1:13" ht="11.25" customHeight="1">
      <c r="A13" s="76" t="s">
        <v>410</v>
      </c>
      <c r="B13" s="77" t="s">
        <v>1138</v>
      </c>
      <c r="C13" s="28"/>
      <c r="D13" s="28"/>
      <c r="E13" s="29"/>
      <c r="F13" s="40"/>
      <c r="G13" s="36"/>
      <c r="H13" s="113"/>
      <c r="I13" s="183"/>
      <c r="J13" s="105"/>
      <c r="K13" s="106"/>
      <c r="L13" s="113"/>
      <c r="M13" s="343"/>
    </row>
    <row r="14" spans="1:13" ht="11.25" customHeight="1">
      <c r="A14" s="35" t="s">
        <v>411</v>
      </c>
      <c r="B14" s="27" t="s">
        <v>1158</v>
      </c>
      <c r="C14" s="28"/>
      <c r="D14" s="28"/>
      <c r="E14" s="29"/>
      <c r="F14" s="40" t="s">
        <v>1023</v>
      </c>
      <c r="G14" s="36">
        <v>1</v>
      </c>
      <c r="H14" s="113"/>
      <c r="I14" s="183">
        <v>43.2</v>
      </c>
      <c r="J14" s="105"/>
      <c r="K14" s="297">
        <f>ROUND(G14*I14,2)</f>
        <v>43.2</v>
      </c>
      <c r="L14" s="113"/>
      <c r="M14" s="344">
        <f>K14</f>
        <v>43.2</v>
      </c>
    </row>
    <row r="15" spans="1:13" ht="11.25" customHeight="1">
      <c r="A15" s="120" t="s">
        <v>412</v>
      </c>
      <c r="B15" s="77" t="s">
        <v>1049</v>
      </c>
      <c r="C15" s="28"/>
      <c r="D15" s="28"/>
      <c r="E15" s="29"/>
      <c r="F15" s="40"/>
      <c r="G15" s="118"/>
      <c r="H15" s="113"/>
      <c r="I15" s="183"/>
      <c r="J15" s="105"/>
      <c r="K15" s="106"/>
      <c r="L15" s="113"/>
      <c r="M15" s="343"/>
    </row>
    <row r="16" spans="1:13" ht="11.25" customHeight="1">
      <c r="A16" s="109" t="s">
        <v>413</v>
      </c>
      <c r="B16" s="27" t="s">
        <v>1050</v>
      </c>
      <c r="C16" s="28"/>
      <c r="D16" s="28"/>
      <c r="E16" s="29"/>
      <c r="F16" s="40"/>
      <c r="G16" s="118"/>
      <c r="H16" s="113"/>
      <c r="I16" s="183"/>
      <c r="J16" s="105"/>
      <c r="K16" s="106"/>
      <c r="L16" s="113"/>
      <c r="M16" s="343"/>
    </row>
    <row r="17" spans="1:13" ht="11.25" customHeight="1">
      <c r="A17" s="109"/>
      <c r="B17" s="27" t="s">
        <v>1051</v>
      </c>
      <c r="C17" s="28"/>
      <c r="D17" s="28"/>
      <c r="E17" s="29"/>
      <c r="F17" s="40" t="s">
        <v>1022</v>
      </c>
      <c r="G17" s="36">
        <v>22.36</v>
      </c>
      <c r="H17" s="113"/>
      <c r="I17" s="183">
        <v>18.99</v>
      </c>
      <c r="J17" s="105"/>
      <c r="K17" s="297">
        <f>ROUND(G17*I17,2)</f>
        <v>424.62</v>
      </c>
      <c r="L17" s="113"/>
      <c r="M17" s="344">
        <f>K17</f>
        <v>424.62</v>
      </c>
    </row>
    <row r="18" spans="1:13" ht="11.25" customHeight="1">
      <c r="A18" s="76" t="s">
        <v>414</v>
      </c>
      <c r="B18" s="77" t="s">
        <v>1033</v>
      </c>
      <c r="C18" s="28"/>
      <c r="D18" s="28"/>
      <c r="E18" s="29"/>
      <c r="F18" s="40"/>
      <c r="G18" s="36"/>
      <c r="H18" s="47"/>
      <c r="I18" s="183"/>
      <c r="J18" s="47"/>
      <c r="K18" s="45"/>
      <c r="L18" s="46"/>
      <c r="M18" s="52"/>
    </row>
    <row r="19" spans="1:13" ht="11.25" customHeight="1">
      <c r="A19" s="35" t="s">
        <v>415</v>
      </c>
      <c r="B19" s="38" t="s">
        <v>1034</v>
      </c>
      <c r="C19" s="28"/>
      <c r="D19" s="28"/>
      <c r="E19" s="29"/>
      <c r="F19" s="30"/>
      <c r="G19" s="36"/>
      <c r="H19" s="47"/>
      <c r="I19" s="183"/>
      <c r="J19" s="47"/>
      <c r="K19" s="45"/>
      <c r="L19" s="46"/>
      <c r="M19" s="52"/>
    </row>
    <row r="20" spans="1:16" s="101" customFormat="1" ht="11.25" customHeight="1">
      <c r="A20" s="35"/>
      <c r="B20" s="38" t="s">
        <v>1035</v>
      </c>
      <c r="C20" s="39"/>
      <c r="D20" s="39"/>
      <c r="E20" s="98"/>
      <c r="F20" s="40" t="s">
        <v>1022</v>
      </c>
      <c r="G20" s="36">
        <v>40.6</v>
      </c>
      <c r="H20" s="47"/>
      <c r="I20" s="183">
        <v>2.39</v>
      </c>
      <c r="J20" s="88"/>
      <c r="K20" s="297">
        <f>ROUND(G20*I20,2)</f>
        <v>97.03</v>
      </c>
      <c r="L20" s="89"/>
      <c r="M20" s="52"/>
      <c r="O20" s="102"/>
      <c r="P20" s="102"/>
    </row>
    <row r="21" spans="1:16" s="101" customFormat="1" ht="11.25" customHeight="1">
      <c r="A21" s="35" t="s">
        <v>416</v>
      </c>
      <c r="B21" s="84" t="s">
        <v>1037</v>
      </c>
      <c r="C21" s="39"/>
      <c r="D21" s="39"/>
      <c r="E21" s="98"/>
      <c r="F21" s="40" t="s">
        <v>1022</v>
      </c>
      <c r="G21" s="36">
        <v>40.6</v>
      </c>
      <c r="H21" s="47"/>
      <c r="I21" s="183">
        <v>16.43</v>
      </c>
      <c r="J21" s="88"/>
      <c r="K21" s="297">
        <f>ROUND(G21*I21,2)</f>
        <v>667.06</v>
      </c>
      <c r="L21" s="89"/>
      <c r="M21" s="52"/>
      <c r="O21" s="102"/>
      <c r="P21" s="102"/>
    </row>
    <row r="22" spans="1:16" s="101" customFormat="1" ht="11.25" customHeight="1">
      <c r="A22" s="37" t="s">
        <v>417</v>
      </c>
      <c r="B22" s="38" t="s">
        <v>1038</v>
      </c>
      <c r="C22" s="39"/>
      <c r="D22" s="67"/>
      <c r="E22" s="68"/>
      <c r="F22" s="40"/>
      <c r="G22" s="99"/>
      <c r="H22" s="48"/>
      <c r="I22" s="183"/>
      <c r="J22" s="94"/>
      <c r="K22" s="45"/>
      <c r="L22" s="95"/>
      <c r="M22" s="53"/>
      <c r="O22" s="102"/>
      <c r="P22" s="102"/>
    </row>
    <row r="23" spans="1:16" s="101" customFormat="1" ht="11.25" customHeight="1">
      <c r="A23" s="37"/>
      <c r="B23" s="84" t="s">
        <v>1039</v>
      </c>
      <c r="C23" s="39"/>
      <c r="D23" s="67"/>
      <c r="E23" s="68"/>
      <c r="F23" s="40" t="s">
        <v>1022</v>
      </c>
      <c r="G23" s="41">
        <v>36.1</v>
      </c>
      <c r="H23" s="48"/>
      <c r="I23" s="183">
        <v>28.36</v>
      </c>
      <c r="J23" s="94"/>
      <c r="K23" s="297">
        <f>ROUND(G23*I23,2)</f>
        <v>1023.8</v>
      </c>
      <c r="L23" s="95"/>
      <c r="M23" s="53"/>
      <c r="O23" s="102"/>
      <c r="P23" s="102"/>
    </row>
    <row r="24" spans="1:16" s="101" customFormat="1" ht="11.25" customHeight="1">
      <c r="A24" s="37" t="s">
        <v>418</v>
      </c>
      <c r="B24" s="38" t="s">
        <v>1057</v>
      </c>
      <c r="C24" s="137"/>
      <c r="D24" s="137"/>
      <c r="E24" s="138"/>
      <c r="F24" s="139" t="s">
        <v>1024</v>
      </c>
      <c r="G24" s="41">
        <v>21.4</v>
      </c>
      <c r="H24" s="48"/>
      <c r="I24" s="183">
        <v>18.2</v>
      </c>
      <c r="J24" s="94"/>
      <c r="K24" s="297">
        <f>ROUND(G24*I24,2)</f>
        <v>389.48</v>
      </c>
      <c r="L24" s="95"/>
      <c r="M24" s="53"/>
      <c r="O24" s="102"/>
      <c r="P24" s="102"/>
    </row>
    <row r="25" spans="1:16" s="101" customFormat="1" ht="11.25" customHeight="1">
      <c r="A25" s="37" t="s">
        <v>419</v>
      </c>
      <c r="B25" s="84" t="s">
        <v>1165</v>
      </c>
      <c r="C25" s="39"/>
      <c r="D25" s="67"/>
      <c r="E25" s="68"/>
      <c r="F25" s="40" t="s">
        <v>1024</v>
      </c>
      <c r="G25" s="41">
        <v>7</v>
      </c>
      <c r="H25" s="48"/>
      <c r="I25" s="183">
        <v>22.88</v>
      </c>
      <c r="J25" s="94"/>
      <c r="K25" s="297">
        <f>ROUND(G25*I25,2)</f>
        <v>160.16</v>
      </c>
      <c r="L25" s="95"/>
      <c r="M25" s="53">
        <f>SUM(K20:K25)</f>
        <v>2337.5299999999997</v>
      </c>
      <c r="O25" s="102"/>
      <c r="P25" s="102"/>
    </row>
    <row r="26" spans="1:16" s="101" customFormat="1" ht="11.25" customHeight="1">
      <c r="A26" s="141" t="s">
        <v>420</v>
      </c>
      <c r="B26" s="79" t="s">
        <v>1036</v>
      </c>
      <c r="C26" s="39"/>
      <c r="D26" s="39"/>
      <c r="E26" s="98"/>
      <c r="F26" s="40"/>
      <c r="G26" s="41"/>
      <c r="H26" s="48"/>
      <c r="I26" s="183"/>
      <c r="J26" s="94"/>
      <c r="K26" s="45"/>
      <c r="L26" s="95"/>
      <c r="M26" s="53"/>
      <c r="O26" s="102"/>
      <c r="P26" s="102"/>
    </row>
    <row r="27" spans="1:16" s="101" customFormat="1" ht="11.25" customHeight="1">
      <c r="A27" s="142" t="s">
        <v>421</v>
      </c>
      <c r="B27" s="38" t="s">
        <v>1087</v>
      </c>
      <c r="C27" s="39"/>
      <c r="D27" s="39"/>
      <c r="E27" s="98"/>
      <c r="F27" s="40" t="s">
        <v>1022</v>
      </c>
      <c r="G27" s="41">
        <v>42.6</v>
      </c>
      <c r="H27" s="48"/>
      <c r="I27" s="183">
        <v>17.04</v>
      </c>
      <c r="J27" s="94"/>
      <c r="K27" s="297">
        <f>ROUND(G27*I27,2)</f>
        <v>725.9</v>
      </c>
      <c r="L27" s="95"/>
      <c r="M27" s="53"/>
      <c r="O27" s="102"/>
      <c r="P27" s="102"/>
    </row>
    <row r="28" spans="1:16" s="101" customFormat="1" ht="11.25" customHeight="1">
      <c r="A28" s="142" t="s">
        <v>422</v>
      </c>
      <c r="B28" s="38" t="s">
        <v>1031</v>
      </c>
      <c r="C28" s="39"/>
      <c r="D28" s="39"/>
      <c r="E28" s="98"/>
      <c r="F28" s="40"/>
      <c r="G28" s="41"/>
      <c r="H28" s="48"/>
      <c r="I28" s="185"/>
      <c r="J28" s="94"/>
      <c r="K28" s="45"/>
      <c r="L28" s="95"/>
      <c r="M28" s="53"/>
      <c r="O28" s="102"/>
      <c r="P28" s="102"/>
    </row>
    <row r="29" spans="1:16" s="101" customFormat="1" ht="11.25" customHeight="1">
      <c r="A29" s="37"/>
      <c r="B29" s="84" t="s">
        <v>1086</v>
      </c>
      <c r="C29" s="39"/>
      <c r="D29" s="39"/>
      <c r="E29" s="98"/>
      <c r="F29" s="40" t="s">
        <v>1022</v>
      </c>
      <c r="G29" s="41">
        <v>42.6</v>
      </c>
      <c r="H29" s="48"/>
      <c r="I29" s="183">
        <v>34.46</v>
      </c>
      <c r="J29" s="94"/>
      <c r="K29" s="297">
        <f>ROUND(G29*I29,2)</f>
        <v>1468</v>
      </c>
      <c r="L29" s="95"/>
      <c r="M29" s="53"/>
      <c r="O29" s="102"/>
      <c r="P29" s="102"/>
    </row>
    <row r="30" spans="1:16" s="101" customFormat="1" ht="11.25" customHeight="1">
      <c r="A30" s="37" t="s">
        <v>423</v>
      </c>
      <c r="B30" s="38" t="s">
        <v>1088</v>
      </c>
      <c r="C30" s="39"/>
      <c r="D30" s="39"/>
      <c r="E30" s="98"/>
      <c r="F30" s="40" t="s">
        <v>1024</v>
      </c>
      <c r="G30" s="41">
        <v>25.4</v>
      </c>
      <c r="H30" s="48"/>
      <c r="I30" s="183">
        <v>13.13</v>
      </c>
      <c r="J30" s="94"/>
      <c r="K30" s="297">
        <f>ROUND(G30*I30,2)</f>
        <v>333.5</v>
      </c>
      <c r="L30" s="95"/>
      <c r="M30" s="53">
        <f>SUM(K27:K30)</f>
        <v>2527.4</v>
      </c>
      <c r="O30" s="102"/>
      <c r="P30" s="102"/>
    </row>
    <row r="31" spans="1:16" s="85" customFormat="1" ht="11.25" customHeight="1">
      <c r="A31" s="78" t="s">
        <v>424</v>
      </c>
      <c r="B31" s="79" t="s">
        <v>1044</v>
      </c>
      <c r="C31" s="39"/>
      <c r="D31" s="39"/>
      <c r="E31" s="98"/>
      <c r="F31" s="40"/>
      <c r="G31" s="41"/>
      <c r="H31" s="48"/>
      <c r="I31" s="183"/>
      <c r="J31" s="94"/>
      <c r="K31" s="87"/>
      <c r="L31" s="91"/>
      <c r="M31" s="53"/>
      <c r="O31" s="86"/>
      <c r="P31" s="86"/>
    </row>
    <row r="32" spans="1:16" s="85" customFormat="1" ht="11.25" customHeight="1">
      <c r="A32" s="37" t="s">
        <v>425</v>
      </c>
      <c r="B32" s="100" t="s">
        <v>1045</v>
      </c>
      <c r="C32" s="39"/>
      <c r="D32" s="39"/>
      <c r="E32" s="98"/>
      <c r="F32" s="40"/>
      <c r="G32" s="41"/>
      <c r="H32" s="48"/>
      <c r="I32" s="45"/>
      <c r="J32" s="94"/>
      <c r="K32" s="87"/>
      <c r="L32" s="91"/>
      <c r="M32" s="53"/>
      <c r="O32" s="86"/>
      <c r="P32" s="86"/>
    </row>
    <row r="33" spans="1:16" s="85" customFormat="1" ht="11.25" customHeight="1">
      <c r="A33" s="37"/>
      <c r="B33" s="100" t="s">
        <v>1177</v>
      </c>
      <c r="C33" s="39"/>
      <c r="D33" s="39"/>
      <c r="E33" s="98"/>
      <c r="F33" s="40" t="s">
        <v>1022</v>
      </c>
      <c r="G33" s="41">
        <v>4.4</v>
      </c>
      <c r="H33" s="48"/>
      <c r="I33" s="183">
        <v>456.64</v>
      </c>
      <c r="J33" s="94"/>
      <c r="K33" s="297">
        <f>ROUND(G33*I33,2)</f>
        <v>2009.22</v>
      </c>
      <c r="L33" s="91"/>
      <c r="M33" s="53"/>
      <c r="O33" s="86"/>
      <c r="P33" s="86"/>
    </row>
    <row r="34" spans="1:16" s="85" customFormat="1" ht="11.25" customHeight="1">
      <c r="A34" s="37" t="s">
        <v>426</v>
      </c>
      <c r="B34" s="38" t="s">
        <v>1162</v>
      </c>
      <c r="C34" s="39"/>
      <c r="D34" s="39"/>
      <c r="E34" s="98"/>
      <c r="F34" s="40" t="s">
        <v>1022</v>
      </c>
      <c r="G34" s="140">
        <v>1.8</v>
      </c>
      <c r="H34" s="48"/>
      <c r="I34" s="45">
        <v>248.31</v>
      </c>
      <c r="J34" s="94"/>
      <c r="K34" s="297">
        <f>ROUND(G34*I34,2)</f>
        <v>446.96</v>
      </c>
      <c r="L34" s="91"/>
      <c r="M34" s="53"/>
      <c r="O34" s="86"/>
      <c r="P34" s="86"/>
    </row>
    <row r="35" spans="1:16" s="85" customFormat="1" ht="11.25" customHeight="1">
      <c r="A35" s="37" t="s">
        <v>427</v>
      </c>
      <c r="B35" s="115" t="s">
        <v>1159</v>
      </c>
      <c r="C35" s="137"/>
      <c r="D35" s="137"/>
      <c r="E35" s="138"/>
      <c r="F35" s="40"/>
      <c r="G35" s="41"/>
      <c r="H35" s="48"/>
      <c r="I35" s="45"/>
      <c r="J35" s="94"/>
      <c r="K35" s="45"/>
      <c r="L35" s="91"/>
      <c r="M35" s="53"/>
      <c r="O35" s="86"/>
      <c r="P35" s="86"/>
    </row>
    <row r="36" spans="1:16" s="85" customFormat="1" ht="11.25" customHeight="1">
      <c r="A36" s="37"/>
      <c r="B36" s="160" t="s">
        <v>1052</v>
      </c>
      <c r="C36" s="137"/>
      <c r="D36" s="137"/>
      <c r="E36" s="138"/>
      <c r="F36" s="40" t="s">
        <v>1023</v>
      </c>
      <c r="G36" s="41">
        <v>1</v>
      </c>
      <c r="H36" s="48"/>
      <c r="I36" s="45">
        <v>255.64</v>
      </c>
      <c r="J36" s="94"/>
      <c r="K36" s="297">
        <f>ROUND(G36*I36,2)</f>
        <v>255.64</v>
      </c>
      <c r="L36" s="91"/>
      <c r="M36" s="53">
        <f>SUM(K33:K36)</f>
        <v>2711.8199999999997</v>
      </c>
      <c r="O36" s="86"/>
      <c r="P36" s="86"/>
    </row>
    <row r="37" spans="1:16" s="85" customFormat="1" ht="11.25" customHeight="1">
      <c r="A37" s="78" t="s">
        <v>428</v>
      </c>
      <c r="B37" s="80" t="s">
        <v>1046</v>
      </c>
      <c r="C37" s="39"/>
      <c r="D37" s="39"/>
      <c r="E37" s="98"/>
      <c r="F37" s="40"/>
      <c r="G37" s="41"/>
      <c r="H37" s="48"/>
      <c r="I37" s="103"/>
      <c r="J37" s="94"/>
      <c r="K37" s="103"/>
      <c r="L37" s="91"/>
      <c r="M37" s="53"/>
      <c r="O37" s="86"/>
      <c r="P37" s="86"/>
    </row>
    <row r="38" spans="1:16" s="85" customFormat="1" ht="11.25" customHeight="1">
      <c r="A38" s="37" t="s">
        <v>429</v>
      </c>
      <c r="B38" s="27" t="s">
        <v>1047</v>
      </c>
      <c r="C38" s="39"/>
      <c r="D38" s="39"/>
      <c r="E38" s="98"/>
      <c r="F38" s="40" t="s">
        <v>1022</v>
      </c>
      <c r="G38" s="41">
        <v>4.34</v>
      </c>
      <c r="H38" s="48"/>
      <c r="I38" s="103">
        <v>59.8</v>
      </c>
      <c r="J38" s="94"/>
      <c r="K38" s="297">
        <f>ROUND(G38*I38,2)</f>
        <v>259.53</v>
      </c>
      <c r="L38" s="95"/>
      <c r="M38" s="53">
        <f>K38</f>
        <v>259.53</v>
      </c>
      <c r="O38" s="86"/>
      <c r="P38" s="86"/>
    </row>
    <row r="39" spans="1:16" s="85" customFormat="1" ht="11.25" customHeight="1">
      <c r="A39" s="78" t="s">
        <v>430</v>
      </c>
      <c r="B39" s="79" t="s">
        <v>1025</v>
      </c>
      <c r="C39" s="39"/>
      <c r="D39" s="39"/>
      <c r="E39" s="98"/>
      <c r="F39" s="40"/>
      <c r="G39" s="41"/>
      <c r="H39" s="48"/>
      <c r="I39" s="103"/>
      <c r="J39" s="94"/>
      <c r="K39" s="45"/>
      <c r="L39" s="95"/>
      <c r="M39" s="53"/>
      <c r="O39" s="86"/>
      <c r="P39" s="86"/>
    </row>
    <row r="40" spans="1:16" s="85" customFormat="1" ht="11.25" customHeight="1">
      <c r="A40" s="37" t="s">
        <v>431</v>
      </c>
      <c r="B40" s="27" t="s">
        <v>1040</v>
      </c>
      <c r="C40" s="39"/>
      <c r="D40" s="39"/>
      <c r="E40" s="98"/>
      <c r="F40" s="40"/>
      <c r="G40" s="41"/>
      <c r="H40" s="48"/>
      <c r="I40" s="103"/>
      <c r="J40" s="94"/>
      <c r="K40" s="45"/>
      <c r="L40" s="95"/>
      <c r="M40" s="53"/>
      <c r="O40" s="86"/>
      <c r="P40" s="86"/>
    </row>
    <row r="41" spans="1:16" s="85" customFormat="1" ht="11.25" customHeight="1">
      <c r="A41" s="37"/>
      <c r="B41" s="27" t="s">
        <v>1041</v>
      </c>
      <c r="C41" s="39"/>
      <c r="D41" s="39"/>
      <c r="E41" s="98"/>
      <c r="F41" s="40" t="s">
        <v>1022</v>
      </c>
      <c r="G41" s="41">
        <v>77.95</v>
      </c>
      <c r="H41" s="48"/>
      <c r="I41" s="45">
        <v>5.62</v>
      </c>
      <c r="J41" s="94"/>
      <c r="K41" s="297">
        <f>ROUND(G41*I41,2)</f>
        <v>438.08</v>
      </c>
      <c r="L41" s="95"/>
      <c r="M41" s="53"/>
      <c r="O41" s="86"/>
      <c r="P41" s="86"/>
    </row>
    <row r="42" spans="1:16" s="85" customFormat="1" ht="11.25" customHeight="1">
      <c r="A42" s="37" t="s">
        <v>432</v>
      </c>
      <c r="B42" s="27" t="s">
        <v>1042</v>
      </c>
      <c r="C42" s="28"/>
      <c r="D42" s="28"/>
      <c r="E42" s="29"/>
      <c r="F42" s="40" t="s">
        <v>1022</v>
      </c>
      <c r="G42" s="41">
        <v>77.95</v>
      </c>
      <c r="H42" s="48"/>
      <c r="I42" s="296">
        <v>9.34</v>
      </c>
      <c r="J42" s="94"/>
      <c r="K42" s="297">
        <f>ROUND(G42*I42,2)</f>
        <v>728.05</v>
      </c>
      <c r="L42" s="95"/>
      <c r="M42" s="53"/>
      <c r="O42" s="86"/>
      <c r="P42" s="86"/>
    </row>
    <row r="43" spans="1:16" s="85" customFormat="1" ht="11.25" customHeight="1">
      <c r="A43" s="37" t="s">
        <v>433</v>
      </c>
      <c r="B43" s="115" t="s">
        <v>1163</v>
      </c>
      <c r="C43" s="113"/>
      <c r="D43" s="113"/>
      <c r="E43" s="106"/>
      <c r="F43" s="139" t="s">
        <v>1022</v>
      </c>
      <c r="G43" s="140">
        <v>3.36</v>
      </c>
      <c r="H43" s="48"/>
      <c r="I43" s="297">
        <v>8.65</v>
      </c>
      <c r="J43" s="94"/>
      <c r="K43" s="297">
        <f>ROUND(G43*I43,2)</f>
        <v>29.06</v>
      </c>
      <c r="L43" s="95"/>
      <c r="M43" s="53">
        <f>SUM(K41:K43)</f>
        <v>1195.1899999999998</v>
      </c>
      <c r="O43" s="86"/>
      <c r="P43" s="86"/>
    </row>
    <row r="44" spans="1:16" s="85" customFormat="1" ht="11.25" customHeight="1">
      <c r="A44" s="78" t="s">
        <v>434</v>
      </c>
      <c r="B44" s="116" t="s">
        <v>1062</v>
      </c>
      <c r="C44" s="28"/>
      <c r="D44" s="28"/>
      <c r="E44" s="29"/>
      <c r="F44" s="40"/>
      <c r="G44" s="41"/>
      <c r="H44" s="48"/>
      <c r="I44" s="14"/>
      <c r="J44" s="94"/>
      <c r="K44" s="45"/>
      <c r="L44" s="95"/>
      <c r="M44" s="53"/>
      <c r="O44" s="86"/>
      <c r="P44" s="86"/>
    </row>
    <row r="45" spans="1:16" s="85" customFormat="1" ht="11.25" customHeight="1">
      <c r="A45" s="37" t="s">
        <v>435</v>
      </c>
      <c r="B45" s="100" t="s">
        <v>1063</v>
      </c>
      <c r="C45" s="28"/>
      <c r="D45" s="28"/>
      <c r="E45" s="29"/>
      <c r="F45" s="40" t="s">
        <v>1022</v>
      </c>
      <c r="G45" s="41">
        <v>6</v>
      </c>
      <c r="H45" s="48"/>
      <c r="I45" s="297">
        <v>78.25</v>
      </c>
      <c r="J45" s="94"/>
      <c r="K45" s="297">
        <f>ROUND(G45*I45,2)</f>
        <v>469.5</v>
      </c>
      <c r="L45" s="95"/>
      <c r="M45" s="53"/>
      <c r="O45" s="86"/>
      <c r="P45" s="86"/>
    </row>
    <row r="46" spans="1:16" s="85" customFormat="1" ht="11.25" customHeight="1" thickBot="1">
      <c r="A46" s="37" t="s">
        <v>436</v>
      </c>
      <c r="B46" s="27" t="s">
        <v>3</v>
      </c>
      <c r="C46" s="28"/>
      <c r="D46" s="147"/>
      <c r="E46" s="148"/>
      <c r="F46" s="40" t="s">
        <v>1022</v>
      </c>
      <c r="G46" s="41">
        <v>1.35</v>
      </c>
      <c r="H46" s="48"/>
      <c r="I46" s="183">
        <v>149.92</v>
      </c>
      <c r="J46" s="94"/>
      <c r="K46" s="297">
        <f>ROUND(G46*I46,2)</f>
        <v>202.39</v>
      </c>
      <c r="L46" s="95"/>
      <c r="M46" s="53">
        <f>SUM(K45:K46)</f>
        <v>671.89</v>
      </c>
      <c r="O46" s="86"/>
      <c r="P46" s="86"/>
    </row>
    <row r="47" spans="1:13" ht="19.5" customHeight="1" thickTop="1">
      <c r="A47" s="69" t="str">
        <f>Plan1!A52</f>
        <v>DATA:   03/03/2005   </v>
      </c>
      <c r="B47" s="70"/>
      <c r="C47" s="71" t="s">
        <v>1026</v>
      </c>
      <c r="D47" s="70"/>
      <c r="E47" s="72"/>
      <c r="F47" s="70" t="s">
        <v>1013</v>
      </c>
      <c r="G47" s="72"/>
      <c r="H47" s="70" t="s">
        <v>1020</v>
      </c>
      <c r="I47" s="72"/>
      <c r="J47" s="70"/>
      <c r="K47" s="104">
        <f>SUM(K5:K46)</f>
        <v>138859.60999999987</v>
      </c>
      <c r="L47" s="97"/>
      <c r="M47" s="345">
        <f>SUM(M5:M46)</f>
        <v>138859.6099999999</v>
      </c>
    </row>
    <row r="48" spans="1:13" ht="19.5" customHeight="1" thickBot="1">
      <c r="A48" s="24"/>
      <c r="B48" s="25"/>
      <c r="C48" s="56"/>
      <c r="D48" s="23"/>
      <c r="E48" s="57"/>
      <c r="F48" s="23"/>
      <c r="G48" s="57"/>
      <c r="H48" s="23" t="s">
        <v>1021</v>
      </c>
      <c r="I48" s="57"/>
      <c r="J48" s="23"/>
      <c r="K48" s="73"/>
      <c r="L48" s="23"/>
      <c r="M48" s="346"/>
    </row>
    <row r="49" spans="3:13" ht="15" customHeight="1" thickTop="1">
      <c r="C49" s="55"/>
      <c r="M49" s="75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0"/>
  <sheetViews>
    <sheetView zoomScale="75" zoomScaleNormal="75" zoomScalePageLayoutView="0" workbookViewId="0" topLeftCell="A1">
      <selection activeCell="B10" sqref="B1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1014</v>
      </c>
    </row>
    <row r="2" spans="1:13" ht="15" customHeight="1" thickTop="1">
      <c r="A2" s="7"/>
      <c r="B2" s="31" t="s">
        <v>1005</v>
      </c>
      <c r="C2" s="4"/>
      <c r="D2" s="193" t="s">
        <v>953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1006</v>
      </c>
      <c r="C3" s="5"/>
      <c r="D3" s="199"/>
      <c r="E3" s="199"/>
      <c r="F3" s="199"/>
      <c r="G3" s="199"/>
      <c r="H3" s="58"/>
      <c r="I3" s="60" t="s">
        <v>1015</v>
      </c>
      <c r="J3" s="3"/>
      <c r="K3" s="42"/>
      <c r="L3" s="59"/>
      <c r="M3" s="81" t="s">
        <v>899</v>
      </c>
    </row>
    <row r="4" spans="1:13" ht="15" customHeight="1" thickTop="1">
      <c r="A4" s="8"/>
      <c r="B4" s="34" t="s">
        <v>1007</v>
      </c>
      <c r="C4" s="5"/>
      <c r="D4" s="199" t="s">
        <v>1027</v>
      </c>
      <c r="E4" s="199"/>
      <c r="F4" s="199"/>
      <c r="G4" s="199"/>
      <c r="H4" s="61" t="s">
        <v>1008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1009</v>
      </c>
      <c r="I5" s="65"/>
      <c r="J5" s="64"/>
      <c r="K5" s="302">
        <f>Plan14!K47</f>
        <v>138859.60999999987</v>
      </c>
      <c r="L5" s="66"/>
      <c r="M5" s="339">
        <f>Plan14!M47</f>
        <v>138859.6099999999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1016</v>
      </c>
      <c r="K6" s="14"/>
      <c r="L6" s="14"/>
      <c r="M6" s="342"/>
    </row>
    <row r="7" spans="1:13" ht="15" customHeight="1">
      <c r="A7" s="11" t="s">
        <v>1010</v>
      </c>
      <c r="B7" s="12"/>
      <c r="C7" s="16" t="s">
        <v>1011</v>
      </c>
      <c r="D7" s="12"/>
      <c r="E7" s="12"/>
      <c r="F7" s="17" t="s">
        <v>1012</v>
      </c>
      <c r="G7" s="18" t="s">
        <v>1017</v>
      </c>
      <c r="H7" s="43" t="s">
        <v>1018</v>
      </c>
      <c r="I7" s="43"/>
      <c r="J7" s="49" t="s">
        <v>1019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5.75" customHeight="1" thickTop="1">
      <c r="A9" s="107" t="s">
        <v>437</v>
      </c>
      <c r="B9" s="108" t="s">
        <v>1108</v>
      </c>
      <c r="C9" s="143"/>
      <c r="D9" s="143"/>
      <c r="E9" s="144"/>
      <c r="F9" s="145"/>
      <c r="G9" s="146"/>
      <c r="H9" s="111"/>
      <c r="I9" s="111"/>
      <c r="J9" s="110"/>
      <c r="K9" s="112"/>
      <c r="L9" s="111"/>
      <c r="M9" s="349"/>
    </row>
    <row r="10" spans="1:13" ht="15.75" customHeight="1">
      <c r="A10" s="76" t="s">
        <v>438</v>
      </c>
      <c r="B10" s="77" t="s">
        <v>1028</v>
      </c>
      <c r="C10" s="28"/>
      <c r="D10" s="28"/>
      <c r="E10" s="29"/>
      <c r="F10" s="30"/>
      <c r="G10" s="36"/>
      <c r="H10" s="113"/>
      <c r="I10" s="183"/>
      <c r="J10" s="105"/>
      <c r="K10" s="106"/>
      <c r="L10" s="113"/>
      <c r="M10" s="344"/>
    </row>
    <row r="11" spans="1:13" ht="15.75" customHeight="1">
      <c r="A11" s="35" t="s">
        <v>439</v>
      </c>
      <c r="B11" s="38" t="s">
        <v>1109</v>
      </c>
      <c r="C11" s="39"/>
      <c r="D11" s="39"/>
      <c r="E11" s="98"/>
      <c r="F11" s="30" t="s">
        <v>1022</v>
      </c>
      <c r="G11" s="36">
        <v>2.88</v>
      </c>
      <c r="H11" s="113"/>
      <c r="I11" s="183">
        <v>6.21</v>
      </c>
      <c r="J11" s="105"/>
      <c r="K11" s="297">
        <f>ROUND(G11*I11,2)</f>
        <v>17.88</v>
      </c>
      <c r="L11" s="113"/>
      <c r="M11" s="344"/>
    </row>
    <row r="12" spans="1:13" ht="15.75" customHeight="1">
      <c r="A12" s="35" t="s">
        <v>440</v>
      </c>
      <c r="B12" s="27" t="s">
        <v>1065</v>
      </c>
      <c r="C12" s="28"/>
      <c r="D12" s="28"/>
      <c r="E12" s="29"/>
      <c r="F12" s="40" t="s">
        <v>1022</v>
      </c>
      <c r="G12" s="36">
        <v>19.26</v>
      </c>
      <c r="H12" s="113"/>
      <c r="I12" s="183">
        <v>11.18</v>
      </c>
      <c r="J12" s="105"/>
      <c r="K12" s="297">
        <f>ROUND(G12*I12,2)</f>
        <v>215.33</v>
      </c>
      <c r="L12" s="113"/>
      <c r="M12" s="344"/>
    </row>
    <row r="13" spans="1:13" ht="15.75" customHeight="1">
      <c r="A13" s="35" t="s">
        <v>441</v>
      </c>
      <c r="B13" s="27" t="s">
        <v>1066</v>
      </c>
      <c r="C13" s="28"/>
      <c r="D13" s="28"/>
      <c r="E13" s="29"/>
      <c r="F13" s="40" t="s">
        <v>1022</v>
      </c>
      <c r="G13" s="36">
        <v>2.16</v>
      </c>
      <c r="H13" s="47"/>
      <c r="I13" s="183">
        <v>7.47</v>
      </c>
      <c r="J13" s="47"/>
      <c r="K13" s="297">
        <f>ROUND(G13*I13,2)</f>
        <v>16.14</v>
      </c>
      <c r="L13" s="46"/>
      <c r="M13" s="52">
        <f>SUM(K11:K13)</f>
        <v>249.35000000000002</v>
      </c>
    </row>
    <row r="14" spans="1:13" ht="15.75" customHeight="1">
      <c r="A14" s="76" t="s">
        <v>442</v>
      </c>
      <c r="B14" s="79" t="s">
        <v>1067</v>
      </c>
      <c r="C14" s="113"/>
      <c r="D14" s="113"/>
      <c r="E14" s="106"/>
      <c r="F14" s="125"/>
      <c r="G14" s="36"/>
      <c r="H14" s="47"/>
      <c r="I14" s="183"/>
      <c r="J14" s="47"/>
      <c r="K14" s="45"/>
      <c r="L14" s="46"/>
      <c r="M14" s="52"/>
    </row>
    <row r="15" spans="1:16" s="101" customFormat="1" ht="15.75" customHeight="1">
      <c r="A15" s="35" t="s">
        <v>443</v>
      </c>
      <c r="B15" s="38" t="s">
        <v>1095</v>
      </c>
      <c r="C15" s="39"/>
      <c r="D15" s="39"/>
      <c r="E15" s="98"/>
      <c r="F15" s="40" t="s">
        <v>1024</v>
      </c>
      <c r="G15" s="118">
        <v>6</v>
      </c>
      <c r="H15" s="47"/>
      <c r="I15" s="183">
        <v>3.58</v>
      </c>
      <c r="J15" s="88"/>
      <c r="K15" s="297">
        <f>ROUND(G15*I15,2)</f>
        <v>21.48</v>
      </c>
      <c r="L15" s="89"/>
      <c r="M15" s="90"/>
      <c r="O15" s="102"/>
      <c r="P15" s="102"/>
    </row>
    <row r="16" spans="1:16" s="101" customFormat="1" ht="15.75" customHeight="1">
      <c r="A16" s="35" t="s">
        <v>444</v>
      </c>
      <c r="B16" s="38" t="s">
        <v>1112</v>
      </c>
      <c r="C16" s="39"/>
      <c r="D16" s="39"/>
      <c r="E16" s="98"/>
      <c r="F16" s="40" t="s">
        <v>1024</v>
      </c>
      <c r="G16" s="118">
        <v>3</v>
      </c>
      <c r="H16" s="47"/>
      <c r="I16" s="183">
        <v>11.81</v>
      </c>
      <c r="J16" s="88"/>
      <c r="K16" s="297">
        <f>ROUND(G16*I16,2)</f>
        <v>35.43</v>
      </c>
      <c r="L16" s="89"/>
      <c r="M16" s="52"/>
      <c r="O16" s="102"/>
      <c r="P16" s="102"/>
    </row>
    <row r="17" spans="1:16" s="101" customFormat="1" ht="15.75" customHeight="1">
      <c r="A17" s="35" t="s">
        <v>445</v>
      </c>
      <c r="B17" s="38" t="s">
        <v>932</v>
      </c>
      <c r="C17" s="39"/>
      <c r="D17" s="39"/>
      <c r="E17" s="98"/>
      <c r="F17" s="40" t="s">
        <v>1023</v>
      </c>
      <c r="G17" s="41">
        <v>1</v>
      </c>
      <c r="H17" s="48"/>
      <c r="I17" s="183">
        <v>69.66</v>
      </c>
      <c r="J17" s="94"/>
      <c r="K17" s="297">
        <f>ROUND(G17*I17,2)</f>
        <v>69.66</v>
      </c>
      <c r="L17" s="95"/>
      <c r="M17" s="53"/>
      <c r="O17" s="102"/>
      <c r="P17" s="102"/>
    </row>
    <row r="18" spans="1:16" s="101" customFormat="1" ht="15.75" customHeight="1">
      <c r="A18" s="35" t="s">
        <v>446</v>
      </c>
      <c r="B18" s="38" t="s">
        <v>492</v>
      </c>
      <c r="C18" s="39"/>
      <c r="D18" s="39"/>
      <c r="E18" s="98"/>
      <c r="F18" s="40" t="s">
        <v>1023</v>
      </c>
      <c r="G18" s="41">
        <v>1</v>
      </c>
      <c r="H18" s="48"/>
      <c r="I18" s="183">
        <v>202.28</v>
      </c>
      <c r="J18" s="94"/>
      <c r="K18" s="297">
        <f>ROUND(G18*I18,2)</f>
        <v>202.28</v>
      </c>
      <c r="L18" s="95"/>
      <c r="M18" s="53"/>
      <c r="O18" s="102"/>
      <c r="P18" s="102"/>
    </row>
    <row r="19" spans="1:16" s="101" customFormat="1" ht="15.75" customHeight="1">
      <c r="A19" s="35" t="s">
        <v>447</v>
      </c>
      <c r="B19" s="38" t="s">
        <v>1069</v>
      </c>
      <c r="C19" s="39"/>
      <c r="D19" s="39"/>
      <c r="E19" s="98"/>
      <c r="F19" s="40" t="s">
        <v>1023</v>
      </c>
      <c r="G19" s="41">
        <v>1</v>
      </c>
      <c r="H19" s="48"/>
      <c r="I19" s="183">
        <v>150.25</v>
      </c>
      <c r="J19" s="94"/>
      <c r="K19" s="297">
        <f aca="true" t="shared" si="0" ref="K19:K27">ROUND(G19*I19,2)</f>
        <v>150.25</v>
      </c>
      <c r="L19" s="95"/>
      <c r="M19" s="53"/>
      <c r="O19" s="102"/>
      <c r="P19" s="102"/>
    </row>
    <row r="20" spans="1:16" s="101" customFormat="1" ht="15.75" customHeight="1">
      <c r="A20" s="35" t="s">
        <v>448</v>
      </c>
      <c r="B20" s="38" t="s">
        <v>1070</v>
      </c>
      <c r="C20" s="39"/>
      <c r="D20" s="39"/>
      <c r="E20" s="98"/>
      <c r="F20" s="40" t="s">
        <v>1023</v>
      </c>
      <c r="G20" s="41">
        <v>1</v>
      </c>
      <c r="H20" s="48"/>
      <c r="I20" s="183">
        <v>21.07</v>
      </c>
      <c r="J20" s="94"/>
      <c r="K20" s="297">
        <f t="shared" si="0"/>
        <v>21.07</v>
      </c>
      <c r="L20" s="95"/>
      <c r="M20" s="53"/>
      <c r="O20" s="102"/>
      <c r="P20" s="102"/>
    </row>
    <row r="21" spans="1:16" s="101" customFormat="1" ht="15.75" customHeight="1">
      <c r="A21" s="35" t="s">
        <v>449</v>
      </c>
      <c r="B21" s="38" t="s">
        <v>1071</v>
      </c>
      <c r="C21" s="39"/>
      <c r="D21" s="39"/>
      <c r="E21" s="98"/>
      <c r="F21" s="40" t="s">
        <v>1023</v>
      </c>
      <c r="G21" s="41">
        <v>1</v>
      </c>
      <c r="H21" s="48"/>
      <c r="I21" s="183">
        <v>20.9</v>
      </c>
      <c r="J21" s="94"/>
      <c r="K21" s="297">
        <f t="shared" si="0"/>
        <v>20.9</v>
      </c>
      <c r="L21" s="95"/>
      <c r="M21" s="53"/>
      <c r="O21" s="102"/>
      <c r="P21" s="102"/>
    </row>
    <row r="22" spans="1:16" s="101" customFormat="1" ht="15.75" customHeight="1">
      <c r="A22" s="35" t="s">
        <v>450</v>
      </c>
      <c r="B22" s="38" t="s">
        <v>1072</v>
      </c>
      <c r="C22" s="39"/>
      <c r="D22" s="39"/>
      <c r="E22" s="98"/>
      <c r="F22" s="40" t="s">
        <v>1023</v>
      </c>
      <c r="G22" s="41">
        <v>1</v>
      </c>
      <c r="H22" s="48"/>
      <c r="I22" s="183">
        <v>22.8</v>
      </c>
      <c r="J22" s="94"/>
      <c r="K22" s="297">
        <f t="shared" si="0"/>
        <v>22.8</v>
      </c>
      <c r="L22" s="95"/>
      <c r="M22" s="53"/>
      <c r="O22" s="102"/>
      <c r="P22" s="102"/>
    </row>
    <row r="23" spans="1:16" s="101" customFormat="1" ht="15.75" customHeight="1">
      <c r="A23" s="35" t="s">
        <v>451</v>
      </c>
      <c r="B23" s="38" t="s">
        <v>1073</v>
      </c>
      <c r="C23" s="39"/>
      <c r="D23" s="39"/>
      <c r="E23" s="98"/>
      <c r="F23" s="40" t="s">
        <v>1023</v>
      </c>
      <c r="G23" s="41">
        <v>1</v>
      </c>
      <c r="H23" s="48"/>
      <c r="I23" s="183">
        <v>111.25</v>
      </c>
      <c r="J23" s="94"/>
      <c r="K23" s="297">
        <f t="shared" si="0"/>
        <v>111.25</v>
      </c>
      <c r="L23" s="95"/>
      <c r="M23" s="53"/>
      <c r="O23" s="102"/>
      <c r="P23" s="102"/>
    </row>
    <row r="24" spans="1:16" s="101" customFormat="1" ht="15.75" customHeight="1">
      <c r="A24" s="35" t="s">
        <v>452</v>
      </c>
      <c r="B24" s="84" t="s">
        <v>1096</v>
      </c>
      <c r="C24" s="39"/>
      <c r="D24" s="39"/>
      <c r="E24" s="98"/>
      <c r="F24" s="40" t="s">
        <v>1024</v>
      </c>
      <c r="G24" s="41">
        <v>2</v>
      </c>
      <c r="H24" s="48"/>
      <c r="I24" s="183">
        <v>6.11</v>
      </c>
      <c r="J24" s="94"/>
      <c r="K24" s="297">
        <f t="shared" si="0"/>
        <v>12.22</v>
      </c>
      <c r="L24" s="95"/>
      <c r="M24" s="53"/>
      <c r="O24" s="102"/>
      <c r="P24" s="102"/>
    </row>
    <row r="25" spans="1:16" s="101" customFormat="1" ht="15.75" customHeight="1">
      <c r="A25" s="35" t="s">
        <v>453</v>
      </c>
      <c r="B25" s="277" t="s">
        <v>1121</v>
      </c>
      <c r="C25" s="266"/>
      <c r="D25" s="266"/>
      <c r="E25" s="267"/>
      <c r="F25" s="268" t="s">
        <v>1024</v>
      </c>
      <c r="G25" s="269">
        <v>12</v>
      </c>
      <c r="H25" s="270"/>
      <c r="I25" s="271">
        <v>9.65</v>
      </c>
      <c r="J25" s="94"/>
      <c r="K25" s="297">
        <f t="shared" si="0"/>
        <v>115.8</v>
      </c>
      <c r="L25" s="95"/>
      <c r="M25" s="53"/>
      <c r="O25" s="102"/>
      <c r="P25" s="102"/>
    </row>
    <row r="26" spans="1:16" s="85" customFormat="1" ht="15.75" customHeight="1">
      <c r="A26" s="35" t="s">
        <v>454</v>
      </c>
      <c r="B26" s="38" t="s">
        <v>1113</v>
      </c>
      <c r="C26" s="39"/>
      <c r="D26" s="39"/>
      <c r="E26" s="98"/>
      <c r="F26" s="40" t="s">
        <v>1024</v>
      </c>
      <c r="G26" s="41">
        <v>6</v>
      </c>
      <c r="H26" s="48"/>
      <c r="I26" s="183">
        <v>13.53</v>
      </c>
      <c r="J26" s="94"/>
      <c r="K26" s="297">
        <f t="shared" si="0"/>
        <v>81.18</v>
      </c>
      <c r="L26" s="91"/>
      <c r="M26" s="53"/>
      <c r="O26" s="86"/>
      <c r="P26" s="86"/>
    </row>
    <row r="27" spans="1:16" s="85" customFormat="1" ht="15.75" customHeight="1">
      <c r="A27" s="35" t="s">
        <v>455</v>
      </c>
      <c r="B27" s="38" t="s">
        <v>1074</v>
      </c>
      <c r="C27" s="39"/>
      <c r="D27" s="39"/>
      <c r="E27" s="98"/>
      <c r="F27" s="40" t="s">
        <v>1023</v>
      </c>
      <c r="G27" s="41">
        <v>1</v>
      </c>
      <c r="H27" s="48"/>
      <c r="I27" s="183">
        <v>26.18</v>
      </c>
      <c r="J27" s="94"/>
      <c r="K27" s="297">
        <f t="shared" si="0"/>
        <v>26.18</v>
      </c>
      <c r="L27" s="91"/>
      <c r="M27" s="53">
        <f>SUM(K15:K27)</f>
        <v>890.4999999999999</v>
      </c>
      <c r="O27" s="86"/>
      <c r="P27" s="86"/>
    </row>
    <row r="28" spans="1:16" s="85" customFormat="1" ht="15.75" customHeight="1">
      <c r="A28" s="78" t="s">
        <v>456</v>
      </c>
      <c r="B28" s="79" t="s">
        <v>1060</v>
      </c>
      <c r="C28" s="39"/>
      <c r="D28" s="39"/>
      <c r="E28" s="98"/>
      <c r="F28" s="40"/>
      <c r="G28" s="41"/>
      <c r="H28" s="48"/>
      <c r="I28" s="185"/>
      <c r="J28" s="94"/>
      <c r="K28" s="45"/>
      <c r="L28" s="91"/>
      <c r="M28" s="53"/>
      <c r="O28" s="86"/>
      <c r="P28" s="86"/>
    </row>
    <row r="29" spans="1:16" s="85" customFormat="1" ht="15.75" customHeight="1">
      <c r="A29" s="37" t="s">
        <v>457</v>
      </c>
      <c r="B29" s="27" t="s">
        <v>1102</v>
      </c>
      <c r="C29" s="39"/>
      <c r="D29" s="39"/>
      <c r="E29" s="98"/>
      <c r="F29" s="40"/>
      <c r="G29" s="41"/>
      <c r="H29" s="48"/>
      <c r="I29" s="183"/>
      <c r="J29" s="94"/>
      <c r="K29" s="45"/>
      <c r="L29" s="91"/>
      <c r="M29" s="53"/>
      <c r="O29" s="86"/>
      <c r="P29" s="86"/>
    </row>
    <row r="30" spans="1:16" s="85" customFormat="1" ht="15.75" customHeight="1">
      <c r="A30" s="37"/>
      <c r="B30" s="38" t="s">
        <v>1089</v>
      </c>
      <c r="C30" s="39"/>
      <c r="D30" s="39"/>
      <c r="E30" s="98"/>
      <c r="F30" s="40" t="s">
        <v>1023</v>
      </c>
      <c r="G30" s="41">
        <v>1</v>
      </c>
      <c r="H30" s="48"/>
      <c r="I30" s="183">
        <v>55.22</v>
      </c>
      <c r="J30" s="94"/>
      <c r="K30" s="297">
        <f>ROUND(G30*I30,2)</f>
        <v>55.22</v>
      </c>
      <c r="L30" s="91"/>
      <c r="M30" s="53"/>
      <c r="O30" s="86"/>
      <c r="P30" s="86"/>
    </row>
    <row r="31" spans="1:16" s="85" customFormat="1" ht="15.75" customHeight="1">
      <c r="A31" s="37" t="s">
        <v>458</v>
      </c>
      <c r="B31" s="27" t="s">
        <v>1111</v>
      </c>
      <c r="C31" s="39"/>
      <c r="D31" s="39"/>
      <c r="E31" s="98"/>
      <c r="F31" s="40"/>
      <c r="G31" s="99"/>
      <c r="H31" s="48"/>
      <c r="I31" s="183"/>
      <c r="J31" s="94"/>
      <c r="K31" s="87"/>
      <c r="L31" s="95"/>
      <c r="M31" s="53"/>
      <c r="O31" s="86"/>
      <c r="P31" s="86"/>
    </row>
    <row r="32" spans="1:16" s="85" customFormat="1" ht="15.75" customHeight="1" thickBot="1">
      <c r="A32" s="37"/>
      <c r="B32" s="27" t="s">
        <v>1110</v>
      </c>
      <c r="C32" s="39"/>
      <c r="D32" s="39"/>
      <c r="E32" s="98"/>
      <c r="F32" s="40" t="s">
        <v>1023</v>
      </c>
      <c r="G32" s="41">
        <v>1</v>
      </c>
      <c r="H32" s="48"/>
      <c r="I32" s="45">
        <v>42.58</v>
      </c>
      <c r="J32" s="94"/>
      <c r="K32" s="297">
        <f>ROUND(G32*I32,2)</f>
        <v>42.58</v>
      </c>
      <c r="L32" s="95"/>
      <c r="M32" s="53">
        <f>SUM(K30:K32)</f>
        <v>97.8</v>
      </c>
      <c r="O32" s="86"/>
      <c r="P32" s="86"/>
    </row>
    <row r="33" spans="1:13" ht="19.5" customHeight="1" thickTop="1">
      <c r="A33" s="69" t="str">
        <f>Plan1!A52</f>
        <v>DATA:   03/03/2005   </v>
      </c>
      <c r="B33" s="70"/>
      <c r="C33" s="71" t="s">
        <v>1026</v>
      </c>
      <c r="D33" s="70"/>
      <c r="E33" s="72"/>
      <c r="F33" s="70" t="s">
        <v>1013</v>
      </c>
      <c r="G33" s="72"/>
      <c r="H33" s="70" t="s">
        <v>1020</v>
      </c>
      <c r="I33" s="72"/>
      <c r="J33" s="70"/>
      <c r="K33" s="104">
        <f>SUM(K5:K32)</f>
        <v>140097.25999999983</v>
      </c>
      <c r="L33" s="97"/>
      <c r="M33" s="345">
        <f>SUM(M5:M32)</f>
        <v>140097.2599999999</v>
      </c>
    </row>
    <row r="34" spans="1:13" ht="19.5" customHeight="1" thickBot="1">
      <c r="A34" s="24"/>
      <c r="B34" s="25"/>
      <c r="C34" s="56"/>
      <c r="D34" s="23"/>
      <c r="E34" s="57"/>
      <c r="F34" s="23"/>
      <c r="G34" s="57"/>
      <c r="H34" s="23" t="s">
        <v>1021</v>
      </c>
      <c r="I34" s="57"/>
      <c r="J34" s="23"/>
      <c r="K34" s="73"/>
      <c r="L34" s="23"/>
      <c r="M34" s="346"/>
    </row>
    <row r="35" spans="3:13" ht="15" customHeight="1" thickTop="1">
      <c r="C35" s="55"/>
      <c r="M35" s="75"/>
    </row>
    <row r="36" spans="2:7" ht="15" customHeight="1">
      <c r="B36" s="174"/>
      <c r="C36" s="164"/>
      <c r="D36" s="164"/>
      <c r="E36" s="164"/>
      <c r="F36" s="166"/>
      <c r="G36" s="172"/>
    </row>
    <row r="37" spans="2:7" ht="15" customHeight="1">
      <c r="B37" s="164"/>
      <c r="C37" s="164"/>
      <c r="D37" s="164"/>
      <c r="E37" s="164"/>
      <c r="F37" s="166"/>
      <c r="G37" s="172"/>
    </row>
    <row r="38" spans="2:7" ht="15" customHeight="1">
      <c r="B38" s="164"/>
      <c r="C38" s="164"/>
      <c r="D38" s="164"/>
      <c r="E38" s="164"/>
      <c r="F38" s="166"/>
      <c r="G38" s="172"/>
    </row>
    <row r="39" spans="2:7" ht="15" customHeight="1">
      <c r="B39" s="164"/>
      <c r="C39" s="164"/>
      <c r="D39" s="164"/>
      <c r="E39" s="164"/>
      <c r="F39" s="166"/>
      <c r="G39" s="175"/>
    </row>
    <row r="40" spans="2:7" ht="15" customHeight="1">
      <c r="B40" s="164"/>
      <c r="C40" s="164"/>
      <c r="D40" s="164"/>
      <c r="E40" s="164"/>
      <c r="F40" s="166"/>
      <c r="G40" s="172"/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3"/>
  <sheetViews>
    <sheetView zoomScale="75" zoomScaleNormal="75" zoomScalePageLayoutView="0" workbookViewId="0" topLeftCell="A2">
      <selection activeCell="B33" sqref="B33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1014</v>
      </c>
    </row>
    <row r="2" spans="1:13" ht="15" customHeight="1" thickTop="1">
      <c r="A2" s="7"/>
      <c r="B2" s="31" t="s">
        <v>1005</v>
      </c>
      <c r="C2" s="4"/>
      <c r="D2" s="193" t="s">
        <v>953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1006</v>
      </c>
      <c r="C3" s="5"/>
      <c r="D3" s="199"/>
      <c r="E3" s="199"/>
      <c r="F3" s="199"/>
      <c r="G3" s="199"/>
      <c r="H3" s="58"/>
      <c r="I3" s="60" t="s">
        <v>1015</v>
      </c>
      <c r="J3" s="3"/>
      <c r="K3" s="42"/>
      <c r="L3" s="59"/>
      <c r="M3" s="81" t="s">
        <v>900</v>
      </c>
    </row>
    <row r="4" spans="1:13" ht="15" customHeight="1" thickTop="1">
      <c r="A4" s="8"/>
      <c r="B4" s="34" t="s">
        <v>1007</v>
      </c>
      <c r="C4" s="5"/>
      <c r="D4" s="199" t="s">
        <v>1027</v>
      </c>
      <c r="E4" s="199"/>
      <c r="F4" s="199"/>
      <c r="G4" s="199"/>
      <c r="H4" s="61" t="s">
        <v>1008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1009</v>
      </c>
      <c r="I5" s="65"/>
      <c r="J5" s="64"/>
      <c r="K5" s="302">
        <f>Plan15!K33</f>
        <v>140097.25999999983</v>
      </c>
      <c r="L5" s="66"/>
      <c r="M5" s="339">
        <f>Plan15!M33</f>
        <v>140097.2599999999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1016</v>
      </c>
      <c r="K6" s="14"/>
      <c r="L6" s="14"/>
      <c r="M6" s="342"/>
    </row>
    <row r="7" spans="1:13" ht="15" customHeight="1">
      <c r="A7" s="11" t="s">
        <v>1010</v>
      </c>
      <c r="B7" s="12"/>
      <c r="C7" s="16" t="s">
        <v>1011</v>
      </c>
      <c r="D7" s="12"/>
      <c r="E7" s="12"/>
      <c r="F7" s="17" t="s">
        <v>1012</v>
      </c>
      <c r="G7" s="18" t="s">
        <v>1017</v>
      </c>
      <c r="H7" s="43" t="s">
        <v>1018</v>
      </c>
      <c r="I7" s="43"/>
      <c r="J7" s="49" t="s">
        <v>1019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2.75" customHeight="1" thickTop="1">
      <c r="A9" s="76" t="s">
        <v>459</v>
      </c>
      <c r="B9" s="77" t="s">
        <v>1033</v>
      </c>
      <c r="C9" s="143"/>
      <c r="D9" s="143"/>
      <c r="E9" s="144"/>
      <c r="F9" s="145"/>
      <c r="G9" s="146"/>
      <c r="H9" s="111"/>
      <c r="I9" s="111"/>
      <c r="J9" s="110"/>
      <c r="K9" s="112"/>
      <c r="L9" s="111"/>
      <c r="M9" s="349"/>
    </row>
    <row r="10" spans="1:13" ht="12.75" customHeight="1">
      <c r="A10" s="35" t="s">
        <v>460</v>
      </c>
      <c r="B10" s="27" t="s">
        <v>1034</v>
      </c>
      <c r="C10" s="28"/>
      <c r="D10" s="28"/>
      <c r="E10" s="29"/>
      <c r="F10" s="30"/>
      <c r="G10" s="36"/>
      <c r="H10" s="113"/>
      <c r="I10" s="183"/>
      <c r="J10" s="105"/>
      <c r="K10" s="106"/>
      <c r="L10" s="113"/>
      <c r="M10" s="344"/>
    </row>
    <row r="11" spans="1:13" ht="12.75" customHeight="1">
      <c r="A11" s="35"/>
      <c r="B11" s="38" t="s">
        <v>1035</v>
      </c>
      <c r="C11" s="39"/>
      <c r="D11" s="39"/>
      <c r="E11" s="98"/>
      <c r="F11" s="30" t="s">
        <v>1022</v>
      </c>
      <c r="G11" s="36">
        <v>19.26</v>
      </c>
      <c r="H11" s="113"/>
      <c r="I11" s="183">
        <v>2.39</v>
      </c>
      <c r="J11" s="105"/>
      <c r="K11" s="297">
        <f>ROUND(G11*I11,2)</f>
        <v>46.03</v>
      </c>
      <c r="L11" s="113"/>
      <c r="M11" s="344"/>
    </row>
    <row r="12" spans="1:13" ht="12.75" customHeight="1">
      <c r="A12" s="35" t="s">
        <v>461</v>
      </c>
      <c r="B12" s="100" t="s">
        <v>1037</v>
      </c>
      <c r="C12" s="28"/>
      <c r="D12" s="28"/>
      <c r="E12" s="29"/>
      <c r="F12" s="40" t="s">
        <v>1022</v>
      </c>
      <c r="G12" s="36">
        <v>19.26</v>
      </c>
      <c r="H12" s="113"/>
      <c r="I12" s="183">
        <v>16.43</v>
      </c>
      <c r="J12" s="105"/>
      <c r="K12" s="297">
        <f>ROUND(G12*I12,2)</f>
        <v>316.44</v>
      </c>
      <c r="L12" s="113"/>
      <c r="M12" s="344"/>
    </row>
    <row r="13" spans="1:13" ht="12.75" customHeight="1">
      <c r="A13" s="35" t="s">
        <v>462</v>
      </c>
      <c r="B13" s="27" t="s">
        <v>1075</v>
      </c>
      <c r="C13" s="28"/>
      <c r="D13" s="28"/>
      <c r="E13" s="29"/>
      <c r="F13" s="40"/>
      <c r="G13" s="36"/>
      <c r="H13" s="47"/>
      <c r="I13" s="183"/>
      <c r="J13" s="47"/>
      <c r="K13" s="45"/>
      <c r="L13" s="46"/>
      <c r="M13" s="52"/>
    </row>
    <row r="14" spans="1:13" ht="12.75" customHeight="1">
      <c r="A14" s="35"/>
      <c r="B14" s="38" t="s">
        <v>1076</v>
      </c>
      <c r="C14" s="28"/>
      <c r="D14" s="28"/>
      <c r="E14" s="29"/>
      <c r="F14" s="30" t="s">
        <v>1077</v>
      </c>
      <c r="G14" s="36">
        <v>19.26</v>
      </c>
      <c r="H14" s="47"/>
      <c r="I14" s="183">
        <v>22.88</v>
      </c>
      <c r="J14" s="47"/>
      <c r="K14" s="297">
        <f>ROUND(G14*I14,2)</f>
        <v>440.67</v>
      </c>
      <c r="L14" s="46"/>
      <c r="M14" s="52"/>
    </row>
    <row r="15" spans="1:13" ht="12.75" customHeight="1">
      <c r="A15" s="35" t="s">
        <v>466</v>
      </c>
      <c r="B15" s="84" t="s">
        <v>1165</v>
      </c>
      <c r="C15" s="39"/>
      <c r="D15" s="67"/>
      <c r="E15" s="68"/>
      <c r="F15" s="40" t="s">
        <v>1024</v>
      </c>
      <c r="G15" s="41">
        <v>0.8</v>
      </c>
      <c r="H15" s="48"/>
      <c r="I15" s="183">
        <v>22.88</v>
      </c>
      <c r="J15" s="94"/>
      <c r="K15" s="297">
        <f>ROUND(G15*I15,2)</f>
        <v>18.3</v>
      </c>
      <c r="L15" s="46"/>
      <c r="M15" s="52">
        <f>SUM(K11:K15)</f>
        <v>821.44</v>
      </c>
    </row>
    <row r="16" spans="1:16" s="101" customFormat="1" ht="12.75" customHeight="1">
      <c r="A16" s="120" t="s">
        <v>467</v>
      </c>
      <c r="B16" s="79" t="s">
        <v>1036</v>
      </c>
      <c r="C16" s="39"/>
      <c r="D16" s="39"/>
      <c r="E16" s="98"/>
      <c r="F16" s="40"/>
      <c r="G16" s="36"/>
      <c r="H16" s="47"/>
      <c r="I16" s="183"/>
      <c r="J16" s="88"/>
      <c r="K16" s="45"/>
      <c r="L16" s="89"/>
      <c r="M16" s="52"/>
      <c r="O16" s="102"/>
      <c r="P16" s="102"/>
    </row>
    <row r="17" spans="1:16" s="101" customFormat="1" ht="12.75" customHeight="1">
      <c r="A17" s="109" t="s">
        <v>468</v>
      </c>
      <c r="B17" s="38" t="s">
        <v>1087</v>
      </c>
      <c r="C17" s="39"/>
      <c r="D17" s="39"/>
      <c r="E17" s="98"/>
      <c r="F17" s="40" t="s">
        <v>1022</v>
      </c>
      <c r="G17" s="36">
        <v>2.88</v>
      </c>
      <c r="H17" s="47"/>
      <c r="I17" s="183">
        <v>17.04</v>
      </c>
      <c r="J17" s="88"/>
      <c r="K17" s="297">
        <f>ROUND(G17*I17,2)</f>
        <v>49.08</v>
      </c>
      <c r="L17" s="89"/>
      <c r="M17" s="52"/>
      <c r="O17" s="102"/>
      <c r="P17" s="102"/>
    </row>
    <row r="18" spans="1:16" s="101" customFormat="1" ht="12.75" customHeight="1">
      <c r="A18" s="109" t="s">
        <v>469</v>
      </c>
      <c r="B18" s="38" t="s">
        <v>1114</v>
      </c>
      <c r="C18" s="39"/>
      <c r="D18" s="39"/>
      <c r="E18" s="98"/>
      <c r="F18" s="40" t="s">
        <v>1022</v>
      </c>
      <c r="G18" s="36">
        <v>2.88</v>
      </c>
      <c r="H18" s="47"/>
      <c r="I18" s="183">
        <v>9.25</v>
      </c>
      <c r="J18" s="88"/>
      <c r="K18" s="297">
        <f>ROUND(G18*I18,2)</f>
        <v>26.64</v>
      </c>
      <c r="L18" s="89"/>
      <c r="M18" s="52"/>
      <c r="O18" s="102"/>
      <c r="P18" s="102"/>
    </row>
    <row r="19" spans="1:16" s="101" customFormat="1" ht="12.75" customHeight="1">
      <c r="A19" s="109" t="s">
        <v>470</v>
      </c>
      <c r="B19" s="38" t="s">
        <v>1117</v>
      </c>
      <c r="C19" s="39"/>
      <c r="D19" s="39"/>
      <c r="E19" s="98"/>
      <c r="F19" s="40" t="s">
        <v>1022</v>
      </c>
      <c r="G19" s="36">
        <v>2.88</v>
      </c>
      <c r="H19" s="47"/>
      <c r="I19" s="183">
        <v>24.8</v>
      </c>
      <c r="J19" s="88"/>
      <c r="K19" s="297">
        <f>ROUND(G19*I19,2)</f>
        <v>71.42</v>
      </c>
      <c r="L19" s="89"/>
      <c r="M19" s="52"/>
      <c r="O19" s="102"/>
      <c r="P19" s="102"/>
    </row>
    <row r="20" spans="1:16" s="101" customFormat="1" ht="12.75" customHeight="1">
      <c r="A20" s="109" t="s">
        <v>471</v>
      </c>
      <c r="B20" s="38" t="s">
        <v>1124</v>
      </c>
      <c r="C20" s="39"/>
      <c r="D20" s="39"/>
      <c r="E20" s="98"/>
      <c r="F20" s="40" t="s">
        <v>1024</v>
      </c>
      <c r="G20" s="41">
        <v>0.8</v>
      </c>
      <c r="H20" s="48"/>
      <c r="I20" s="183">
        <v>18.4</v>
      </c>
      <c r="J20" s="94"/>
      <c r="K20" s="297">
        <f>ROUND(G20*I20,2)</f>
        <v>14.72</v>
      </c>
      <c r="L20" s="95"/>
      <c r="M20" s="53">
        <f>SUM(K17:K20)</f>
        <v>161.85999999999999</v>
      </c>
      <c r="O20" s="102"/>
      <c r="P20" s="102"/>
    </row>
    <row r="21" spans="1:16" s="101" customFormat="1" ht="12.75" customHeight="1">
      <c r="A21" s="78" t="s">
        <v>472</v>
      </c>
      <c r="B21" s="79" t="s">
        <v>1044</v>
      </c>
      <c r="C21" s="39"/>
      <c r="D21" s="39"/>
      <c r="E21" s="98"/>
      <c r="F21" s="40"/>
      <c r="G21" s="41"/>
      <c r="H21" s="48"/>
      <c r="I21" s="183"/>
      <c r="J21" s="94"/>
      <c r="K21" s="45"/>
      <c r="L21" s="95"/>
      <c r="M21" s="53"/>
      <c r="O21" s="102"/>
      <c r="P21" s="102"/>
    </row>
    <row r="22" spans="1:16" s="101" customFormat="1" ht="12.75" customHeight="1">
      <c r="A22" s="37" t="s">
        <v>473</v>
      </c>
      <c r="B22" s="38" t="s">
        <v>0</v>
      </c>
      <c r="C22" s="39"/>
      <c r="D22" s="39"/>
      <c r="E22" s="98"/>
      <c r="F22" s="40" t="s">
        <v>1022</v>
      </c>
      <c r="G22" s="41">
        <v>0.48</v>
      </c>
      <c r="H22" s="48"/>
      <c r="I22" s="183">
        <v>248.31</v>
      </c>
      <c r="J22" s="94"/>
      <c r="K22" s="297">
        <f>ROUND(G22*I22,2)</f>
        <v>119.19</v>
      </c>
      <c r="L22" s="95"/>
      <c r="M22" s="53"/>
      <c r="O22" s="102"/>
      <c r="P22" s="102"/>
    </row>
    <row r="23" spans="1:16" s="101" customFormat="1" ht="12.75" customHeight="1">
      <c r="A23" s="37" t="s">
        <v>474</v>
      </c>
      <c r="B23" s="126" t="s">
        <v>1160</v>
      </c>
      <c r="C23" s="137"/>
      <c r="D23" s="137"/>
      <c r="E23" s="138"/>
      <c r="F23" s="139"/>
      <c r="G23" s="41"/>
      <c r="H23" s="48"/>
      <c r="I23" s="183"/>
      <c r="J23" s="94"/>
      <c r="K23" s="45"/>
      <c r="L23" s="95"/>
      <c r="M23" s="53"/>
      <c r="O23" s="102"/>
      <c r="P23" s="102"/>
    </row>
    <row r="24" spans="1:16" s="101" customFormat="1" ht="12.75" customHeight="1">
      <c r="A24" s="37"/>
      <c r="B24" s="126" t="s">
        <v>1064</v>
      </c>
      <c r="C24" s="137"/>
      <c r="D24" s="137"/>
      <c r="E24" s="138"/>
      <c r="F24" s="139" t="s">
        <v>1023</v>
      </c>
      <c r="G24" s="41">
        <v>1</v>
      </c>
      <c r="H24" s="48"/>
      <c r="I24" s="183">
        <v>230.55</v>
      </c>
      <c r="J24" s="94"/>
      <c r="K24" s="297">
        <f>ROUND(G24*I24,2)</f>
        <v>230.55</v>
      </c>
      <c r="L24" s="95"/>
      <c r="M24" s="53">
        <f>SUM(K22:K24)</f>
        <v>349.74</v>
      </c>
      <c r="O24" s="102"/>
      <c r="P24" s="102"/>
    </row>
    <row r="25" spans="1:16" s="101" customFormat="1" ht="12.75" customHeight="1">
      <c r="A25" s="78" t="s">
        <v>475</v>
      </c>
      <c r="B25" s="80" t="s">
        <v>1046</v>
      </c>
      <c r="C25" s="28"/>
      <c r="D25" s="28"/>
      <c r="E25" s="29"/>
      <c r="F25" s="40"/>
      <c r="G25" s="140"/>
      <c r="H25" s="48"/>
      <c r="I25" s="183"/>
      <c r="J25" s="94"/>
      <c r="K25" s="45"/>
      <c r="L25" s="95"/>
      <c r="M25" s="53"/>
      <c r="O25" s="102"/>
      <c r="P25" s="102"/>
    </row>
    <row r="26" spans="1:16" s="101" customFormat="1" ht="12.75" customHeight="1">
      <c r="A26" s="37" t="s">
        <v>476</v>
      </c>
      <c r="B26" s="38" t="s">
        <v>1047</v>
      </c>
      <c r="C26" s="39"/>
      <c r="D26" s="39"/>
      <c r="E26" s="98"/>
      <c r="F26" s="40" t="s">
        <v>1022</v>
      </c>
      <c r="G26" s="140">
        <v>0.34</v>
      </c>
      <c r="H26" s="48"/>
      <c r="I26" s="183">
        <v>59.8</v>
      </c>
      <c r="J26" s="94"/>
      <c r="K26" s="297">
        <f>ROUND(G26*I26,2)</f>
        <v>20.33</v>
      </c>
      <c r="L26" s="95"/>
      <c r="M26" s="53">
        <f>K26</f>
        <v>20.33</v>
      </c>
      <c r="O26" s="102"/>
      <c r="P26" s="102"/>
    </row>
    <row r="27" spans="1:16" s="101" customFormat="1" ht="12.75" customHeight="1">
      <c r="A27" s="78" t="s">
        <v>477</v>
      </c>
      <c r="B27" s="79" t="s">
        <v>1025</v>
      </c>
      <c r="C27" s="39"/>
      <c r="D27" s="39"/>
      <c r="E27" s="98"/>
      <c r="F27" s="40"/>
      <c r="G27" s="41"/>
      <c r="H27" s="48"/>
      <c r="I27" s="183"/>
      <c r="J27" s="94"/>
      <c r="K27" s="45"/>
      <c r="L27" s="95"/>
      <c r="M27" s="53"/>
      <c r="O27" s="102"/>
      <c r="P27" s="102"/>
    </row>
    <row r="28" spans="1:16" s="101" customFormat="1" ht="12.75" customHeight="1">
      <c r="A28" s="37" t="s">
        <v>478</v>
      </c>
      <c r="B28" s="38" t="s">
        <v>1125</v>
      </c>
      <c r="C28" s="39"/>
      <c r="D28" s="39"/>
      <c r="E28" s="98"/>
      <c r="F28" s="40"/>
      <c r="G28" s="41"/>
      <c r="H28" s="48"/>
      <c r="I28" s="183"/>
      <c r="J28" s="94"/>
      <c r="K28" s="45"/>
      <c r="L28" s="95"/>
      <c r="M28" s="53"/>
      <c r="O28" s="102"/>
      <c r="P28" s="102"/>
    </row>
    <row r="29" spans="1:16" s="101" customFormat="1" ht="12.75" customHeight="1">
      <c r="A29" s="37"/>
      <c r="B29" s="38" t="s">
        <v>1041</v>
      </c>
      <c r="C29" s="39"/>
      <c r="D29" s="39"/>
      <c r="E29" s="98"/>
      <c r="F29" s="40" t="s">
        <v>1022</v>
      </c>
      <c r="G29" s="41">
        <v>2.88</v>
      </c>
      <c r="H29" s="48"/>
      <c r="I29" s="185">
        <v>5.62</v>
      </c>
      <c r="J29" s="94"/>
      <c r="K29" s="297">
        <f>ROUND(G29*I29,2)</f>
        <v>16.19</v>
      </c>
      <c r="L29" s="95"/>
      <c r="M29" s="53"/>
      <c r="O29" s="102"/>
      <c r="P29" s="102"/>
    </row>
    <row r="30" spans="1:16" s="101" customFormat="1" ht="12.75" customHeight="1">
      <c r="A30" s="37" t="s">
        <v>479</v>
      </c>
      <c r="B30" s="38" t="s">
        <v>1042</v>
      </c>
      <c r="C30" s="39"/>
      <c r="D30" s="39"/>
      <c r="E30" s="98"/>
      <c r="F30" s="40" t="s">
        <v>1022</v>
      </c>
      <c r="G30" s="41">
        <v>2.88</v>
      </c>
      <c r="H30" s="48"/>
      <c r="I30" s="183">
        <v>9.34</v>
      </c>
      <c r="J30" s="94"/>
      <c r="K30" s="297">
        <f>ROUND(G30*I30,2)</f>
        <v>26.9</v>
      </c>
      <c r="L30" s="95"/>
      <c r="M30" s="53"/>
      <c r="O30" s="102"/>
      <c r="P30" s="102"/>
    </row>
    <row r="31" spans="1:16" s="101" customFormat="1" ht="12.75" customHeight="1">
      <c r="A31" s="37" t="s">
        <v>480</v>
      </c>
      <c r="B31" s="160" t="s">
        <v>1163</v>
      </c>
      <c r="C31" s="137"/>
      <c r="D31" s="137"/>
      <c r="E31" s="138"/>
      <c r="F31" s="139" t="s">
        <v>1022</v>
      </c>
      <c r="G31" s="140">
        <v>3.36</v>
      </c>
      <c r="H31" s="48"/>
      <c r="I31" s="183">
        <v>8.65</v>
      </c>
      <c r="J31" s="94"/>
      <c r="K31" s="297">
        <f>ROUND(G31*I31,2)</f>
        <v>29.06</v>
      </c>
      <c r="L31" s="95"/>
      <c r="M31" s="53">
        <f>SUM(K29:K31)</f>
        <v>72.15</v>
      </c>
      <c r="O31" s="102"/>
      <c r="P31" s="102"/>
    </row>
    <row r="32" spans="1:16" s="101" customFormat="1" ht="12.75" customHeight="1">
      <c r="A32" s="173" t="s">
        <v>481</v>
      </c>
      <c r="B32" s="136" t="s">
        <v>5</v>
      </c>
      <c r="C32" s="39"/>
      <c r="D32" s="39"/>
      <c r="E32" s="98"/>
      <c r="F32" s="40"/>
      <c r="G32" s="41"/>
      <c r="H32" s="48"/>
      <c r="I32" s="183"/>
      <c r="J32" s="94"/>
      <c r="K32" s="45"/>
      <c r="L32" s="95"/>
      <c r="M32" s="53"/>
      <c r="O32" s="102"/>
      <c r="P32" s="102"/>
    </row>
    <row r="33" spans="1:16" s="85" customFormat="1" ht="12.75" customHeight="1">
      <c r="A33" s="78" t="s">
        <v>482</v>
      </c>
      <c r="B33" s="79" t="s">
        <v>1028</v>
      </c>
      <c r="C33" s="39"/>
      <c r="D33" s="39"/>
      <c r="E33" s="98"/>
      <c r="F33" s="40"/>
      <c r="G33" s="41"/>
      <c r="H33" s="48"/>
      <c r="I33" s="45"/>
      <c r="J33" s="94"/>
      <c r="K33" s="87"/>
      <c r="L33" s="91"/>
      <c r="M33" s="53"/>
      <c r="O33" s="86"/>
      <c r="P33" s="86"/>
    </row>
    <row r="34" spans="1:16" s="85" customFormat="1" ht="12.75" customHeight="1">
      <c r="A34" s="37" t="s">
        <v>483</v>
      </c>
      <c r="B34" s="38" t="s">
        <v>1085</v>
      </c>
      <c r="C34" s="39"/>
      <c r="D34" s="39"/>
      <c r="E34" s="98"/>
      <c r="F34" s="40" t="s">
        <v>1022</v>
      </c>
      <c r="G34" s="41">
        <v>16.66</v>
      </c>
      <c r="H34" s="48"/>
      <c r="I34" s="103">
        <v>6.21</v>
      </c>
      <c r="J34" s="94"/>
      <c r="K34" s="297">
        <f>ROUND(G34*I34,2)</f>
        <v>103.46</v>
      </c>
      <c r="L34" s="91"/>
      <c r="M34" s="53"/>
      <c r="O34" s="86"/>
      <c r="P34" s="86"/>
    </row>
    <row r="35" spans="1:16" s="85" customFormat="1" ht="12.75" customHeight="1">
      <c r="A35" s="37" t="s">
        <v>484</v>
      </c>
      <c r="B35" s="27" t="s">
        <v>1065</v>
      </c>
      <c r="C35" s="39"/>
      <c r="D35" s="39"/>
      <c r="E35" s="98"/>
      <c r="F35" s="40" t="s">
        <v>1022</v>
      </c>
      <c r="G35" s="41">
        <v>52.45</v>
      </c>
      <c r="H35" s="48"/>
      <c r="I35" s="103">
        <v>11.18</v>
      </c>
      <c r="J35" s="94"/>
      <c r="K35" s="297">
        <f>ROUND(G35*I35,2)</f>
        <v>586.39</v>
      </c>
      <c r="L35" s="91"/>
      <c r="M35" s="53"/>
      <c r="O35" s="86"/>
      <c r="P35" s="86"/>
    </row>
    <row r="36" spans="1:16" s="85" customFormat="1" ht="12.75" customHeight="1">
      <c r="A36" s="37" t="s">
        <v>485</v>
      </c>
      <c r="B36" s="38" t="s">
        <v>1078</v>
      </c>
      <c r="C36" s="39"/>
      <c r="D36" s="39"/>
      <c r="E36" s="98"/>
      <c r="F36" s="40" t="s">
        <v>1079</v>
      </c>
      <c r="G36" s="41">
        <v>7.87</v>
      </c>
      <c r="H36" s="48"/>
      <c r="I36" s="45">
        <v>14.33</v>
      </c>
      <c r="J36" s="94"/>
      <c r="K36" s="297">
        <f>ROUND(G36*I36,2)</f>
        <v>112.78</v>
      </c>
      <c r="L36" s="91"/>
      <c r="M36" s="53"/>
      <c r="O36" s="86"/>
      <c r="P36" s="86"/>
    </row>
    <row r="37" spans="1:16" s="85" customFormat="1" ht="12.75" customHeight="1">
      <c r="A37" s="37" t="s">
        <v>486</v>
      </c>
      <c r="B37" s="38" t="s">
        <v>1066</v>
      </c>
      <c r="C37" s="39"/>
      <c r="D37" s="39"/>
      <c r="E37" s="98"/>
      <c r="F37" s="40" t="s">
        <v>1022</v>
      </c>
      <c r="G37" s="41">
        <v>2.67</v>
      </c>
      <c r="H37" s="48"/>
      <c r="I37" s="296">
        <v>7.47</v>
      </c>
      <c r="J37" s="94"/>
      <c r="K37" s="297">
        <f>ROUND(G37*I37,2)</f>
        <v>19.94</v>
      </c>
      <c r="L37" s="91"/>
      <c r="M37" s="53">
        <f>SUM(K34:K37)</f>
        <v>822.57</v>
      </c>
      <c r="O37" s="86"/>
      <c r="P37" s="86"/>
    </row>
    <row r="38" spans="1:16" s="85" customFormat="1" ht="12.75" customHeight="1">
      <c r="A38" s="177" t="s">
        <v>487</v>
      </c>
      <c r="B38" s="79" t="s">
        <v>1067</v>
      </c>
      <c r="C38" s="137"/>
      <c r="D38" s="137"/>
      <c r="E38" s="138"/>
      <c r="F38" s="139"/>
      <c r="G38" s="41"/>
      <c r="H38" s="48"/>
      <c r="I38" s="183"/>
      <c r="J38" s="94"/>
      <c r="K38" s="103"/>
      <c r="L38" s="91"/>
      <c r="M38" s="53"/>
      <c r="O38" s="86"/>
      <c r="P38" s="86"/>
    </row>
    <row r="39" spans="1:16" s="85" customFormat="1" ht="12.75" customHeight="1">
      <c r="A39" s="37" t="s">
        <v>488</v>
      </c>
      <c r="B39" s="27" t="s">
        <v>1095</v>
      </c>
      <c r="C39" s="39"/>
      <c r="D39" s="39"/>
      <c r="E39" s="98"/>
      <c r="F39" s="40" t="s">
        <v>1024</v>
      </c>
      <c r="G39" s="41">
        <v>12</v>
      </c>
      <c r="H39" s="48"/>
      <c r="I39" s="183">
        <v>3.58</v>
      </c>
      <c r="J39" s="94"/>
      <c r="K39" s="297">
        <f>ROUND(G39*I39,2)</f>
        <v>42.96</v>
      </c>
      <c r="L39" s="95"/>
      <c r="M39" s="53"/>
      <c r="O39" s="86"/>
      <c r="P39" s="86"/>
    </row>
    <row r="40" spans="1:16" s="85" customFormat="1" ht="12.75" customHeight="1" thickBot="1">
      <c r="A40" s="176" t="s">
        <v>489</v>
      </c>
      <c r="B40" s="27" t="s">
        <v>1112</v>
      </c>
      <c r="C40" s="39"/>
      <c r="D40" s="39"/>
      <c r="E40" s="98"/>
      <c r="F40" s="40" t="s">
        <v>1024</v>
      </c>
      <c r="G40" s="41">
        <v>18</v>
      </c>
      <c r="H40" s="48"/>
      <c r="I40" s="183">
        <v>11.81</v>
      </c>
      <c r="J40" s="94"/>
      <c r="K40" s="297">
        <f>ROUND(G40*I40,2)</f>
        <v>212.58</v>
      </c>
      <c r="L40" s="95"/>
      <c r="M40" s="53"/>
      <c r="O40" s="86"/>
      <c r="P40" s="86"/>
    </row>
    <row r="41" spans="1:13" ht="19.5" customHeight="1" thickTop="1">
      <c r="A41" s="69" t="str">
        <f>Plan1!A52</f>
        <v>DATA:   03/03/2005   </v>
      </c>
      <c r="B41" s="70"/>
      <c r="C41" s="71" t="s">
        <v>1026</v>
      </c>
      <c r="D41" s="70"/>
      <c r="E41" s="72"/>
      <c r="F41" s="70" t="s">
        <v>1013</v>
      </c>
      <c r="G41" s="72"/>
      <c r="H41" s="70" t="s">
        <v>1020</v>
      </c>
      <c r="I41" s="72"/>
      <c r="J41" s="70"/>
      <c r="K41" s="104">
        <f>SUM(K5:K40)</f>
        <v>142600.8899999998</v>
      </c>
      <c r="L41" s="97"/>
      <c r="M41" s="345">
        <f>SUM(M5:M40)</f>
        <v>142345.34999999986</v>
      </c>
    </row>
    <row r="42" spans="1:13" ht="19.5" customHeight="1" thickBot="1">
      <c r="A42" s="24"/>
      <c r="B42" s="25"/>
      <c r="C42" s="56"/>
      <c r="D42" s="23"/>
      <c r="E42" s="57"/>
      <c r="F42" s="23"/>
      <c r="G42" s="57"/>
      <c r="H42" s="23" t="s">
        <v>1021</v>
      </c>
      <c r="I42" s="57"/>
      <c r="J42" s="23"/>
      <c r="K42" s="73"/>
      <c r="L42" s="23"/>
      <c r="M42" s="346"/>
    </row>
    <row r="43" spans="3:13" ht="15" customHeight="1" thickTop="1">
      <c r="C43" s="55"/>
      <c r="M43" s="75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zoomScalePageLayoutView="0" workbookViewId="0" topLeftCell="A2">
      <selection activeCell="I19" sqref="I19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1014</v>
      </c>
    </row>
    <row r="2" spans="1:13" ht="15" customHeight="1" thickTop="1">
      <c r="A2" s="7"/>
      <c r="B2" s="31" t="s">
        <v>1005</v>
      </c>
      <c r="C2" s="4"/>
      <c r="D2" s="193" t="s">
        <v>953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1006</v>
      </c>
      <c r="C3" s="5"/>
      <c r="D3" s="199"/>
      <c r="E3" s="199"/>
      <c r="F3" s="199"/>
      <c r="G3" s="199"/>
      <c r="H3" s="58"/>
      <c r="I3" s="60" t="s">
        <v>1015</v>
      </c>
      <c r="J3" s="3"/>
      <c r="K3" s="42"/>
      <c r="L3" s="59"/>
      <c r="M3" s="81" t="s">
        <v>901</v>
      </c>
    </row>
    <row r="4" spans="1:13" ht="15" customHeight="1" thickTop="1">
      <c r="A4" s="8"/>
      <c r="B4" s="34" t="s">
        <v>1007</v>
      </c>
      <c r="C4" s="5"/>
      <c r="D4" s="199" t="s">
        <v>1027</v>
      </c>
      <c r="E4" s="199"/>
      <c r="F4" s="199"/>
      <c r="G4" s="199"/>
      <c r="H4" s="61" t="s">
        <v>1008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1009</v>
      </c>
      <c r="I5" s="65"/>
      <c r="J5" s="64"/>
      <c r="K5" s="302">
        <f>Plan16!K41</f>
        <v>142600.8899999998</v>
      </c>
      <c r="L5" s="66"/>
      <c r="M5" s="339">
        <f>Plan16!M41</f>
        <v>142345.34999999986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1016</v>
      </c>
      <c r="K6" s="14"/>
      <c r="L6" s="14"/>
      <c r="M6" s="342"/>
    </row>
    <row r="7" spans="1:13" ht="15" customHeight="1">
      <c r="A7" s="11" t="s">
        <v>1010</v>
      </c>
      <c r="B7" s="12"/>
      <c r="C7" s="16" t="s">
        <v>1011</v>
      </c>
      <c r="D7" s="12"/>
      <c r="E7" s="12"/>
      <c r="F7" s="17" t="s">
        <v>1012</v>
      </c>
      <c r="G7" s="18" t="s">
        <v>1017</v>
      </c>
      <c r="H7" s="43" t="s">
        <v>1018</v>
      </c>
      <c r="I7" s="43"/>
      <c r="J7" s="49" t="s">
        <v>1019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5" customHeight="1" thickTop="1">
      <c r="A9" s="35" t="s">
        <v>490</v>
      </c>
      <c r="B9" s="27" t="s">
        <v>1068</v>
      </c>
      <c r="C9" s="143"/>
      <c r="D9" s="143"/>
      <c r="E9" s="144"/>
      <c r="F9" s="357" t="s">
        <v>1023</v>
      </c>
      <c r="G9" s="146">
        <v>1</v>
      </c>
      <c r="H9" s="111"/>
      <c r="I9" s="183">
        <v>48.76</v>
      </c>
      <c r="J9" s="110"/>
      <c r="K9" s="297">
        <f>ROUND(G9*I9,2)</f>
        <v>48.76</v>
      </c>
      <c r="L9" s="111"/>
      <c r="M9" s="349"/>
    </row>
    <row r="10" spans="1:13" ht="15" customHeight="1">
      <c r="A10" s="35" t="s">
        <v>491</v>
      </c>
      <c r="B10" s="27" t="s">
        <v>13</v>
      </c>
      <c r="C10" s="152"/>
      <c r="D10" s="152"/>
      <c r="E10" s="153"/>
      <c r="F10" s="356" t="s">
        <v>1023</v>
      </c>
      <c r="G10" s="162">
        <v>1</v>
      </c>
      <c r="H10" s="306"/>
      <c r="I10" s="46">
        <v>92.5</v>
      </c>
      <c r="J10" s="13"/>
      <c r="K10" s="297">
        <f>ROUND(G10*I10,2)</f>
        <v>92.5</v>
      </c>
      <c r="L10" s="14"/>
      <c r="M10" s="342"/>
    </row>
    <row r="11" spans="1:13" ht="15" customHeight="1">
      <c r="A11" s="35" t="s">
        <v>493</v>
      </c>
      <c r="B11" s="38" t="s">
        <v>492</v>
      </c>
      <c r="C11" s="28"/>
      <c r="D11" s="28"/>
      <c r="E11" s="29"/>
      <c r="F11" s="30" t="s">
        <v>1023</v>
      </c>
      <c r="G11" s="36">
        <v>4</v>
      </c>
      <c r="H11" s="113"/>
      <c r="I11" s="183">
        <v>202.28</v>
      </c>
      <c r="J11" s="105"/>
      <c r="K11" s="297">
        <f aca="true" t="shared" si="0" ref="K11:K22">ROUND(G11*I11,2)</f>
        <v>809.12</v>
      </c>
      <c r="L11" s="113"/>
      <c r="M11" s="344"/>
    </row>
    <row r="12" spans="1:13" ht="15" customHeight="1">
      <c r="A12" s="35" t="s">
        <v>494</v>
      </c>
      <c r="B12" s="27" t="s">
        <v>1069</v>
      </c>
      <c r="C12" s="28"/>
      <c r="D12" s="28"/>
      <c r="E12" s="29"/>
      <c r="F12" s="40" t="s">
        <v>1023</v>
      </c>
      <c r="G12" s="36">
        <v>4</v>
      </c>
      <c r="H12" s="113"/>
      <c r="I12" s="183">
        <v>150.25</v>
      </c>
      <c r="J12" s="105"/>
      <c r="K12" s="297">
        <f t="shared" si="0"/>
        <v>601</v>
      </c>
      <c r="L12" s="113"/>
      <c r="M12" s="344"/>
    </row>
    <row r="13" spans="1:13" ht="15" customHeight="1">
      <c r="A13" s="35" t="s">
        <v>495</v>
      </c>
      <c r="B13" s="38" t="s">
        <v>7</v>
      </c>
      <c r="C13" s="28"/>
      <c r="D13" s="28"/>
      <c r="E13" s="29"/>
      <c r="F13" s="30" t="s">
        <v>1023</v>
      </c>
      <c r="G13" s="36">
        <v>1</v>
      </c>
      <c r="H13" s="47"/>
      <c r="I13" s="183">
        <v>729.25</v>
      </c>
      <c r="J13" s="105"/>
      <c r="K13" s="297">
        <f t="shared" si="0"/>
        <v>729.25</v>
      </c>
      <c r="L13" s="113"/>
      <c r="M13" s="344"/>
    </row>
    <row r="14" spans="1:13" ht="15" customHeight="1">
      <c r="A14" s="35" t="s">
        <v>496</v>
      </c>
      <c r="B14" s="27" t="s">
        <v>1070</v>
      </c>
      <c r="C14" s="28"/>
      <c r="D14" s="28"/>
      <c r="E14" s="29"/>
      <c r="F14" s="40" t="s">
        <v>1023</v>
      </c>
      <c r="G14" s="36">
        <v>4</v>
      </c>
      <c r="H14" s="47"/>
      <c r="I14" s="183">
        <v>21.07</v>
      </c>
      <c r="J14" s="47"/>
      <c r="K14" s="297">
        <f t="shared" si="0"/>
        <v>84.28</v>
      </c>
      <c r="L14" s="46"/>
      <c r="M14" s="52"/>
    </row>
    <row r="15" spans="1:16" s="101" customFormat="1" ht="15" customHeight="1">
      <c r="A15" s="35" t="s">
        <v>497</v>
      </c>
      <c r="B15" s="38" t="s">
        <v>1071</v>
      </c>
      <c r="C15" s="39"/>
      <c r="D15" s="39"/>
      <c r="E15" s="98"/>
      <c r="F15" s="40" t="s">
        <v>1023</v>
      </c>
      <c r="G15" s="36">
        <v>4</v>
      </c>
      <c r="H15" s="47"/>
      <c r="I15" s="183">
        <v>20.9</v>
      </c>
      <c r="J15" s="88"/>
      <c r="K15" s="297">
        <f t="shared" si="0"/>
        <v>83.6</v>
      </c>
      <c r="L15" s="89"/>
      <c r="M15" s="52"/>
      <c r="O15" s="102"/>
      <c r="P15" s="102"/>
    </row>
    <row r="16" spans="1:16" s="101" customFormat="1" ht="15" customHeight="1">
      <c r="A16" s="35" t="s">
        <v>498</v>
      </c>
      <c r="B16" s="38" t="s">
        <v>1072</v>
      </c>
      <c r="C16" s="39"/>
      <c r="D16" s="39"/>
      <c r="E16" s="98"/>
      <c r="F16" s="40" t="s">
        <v>1023</v>
      </c>
      <c r="G16" s="118">
        <v>4</v>
      </c>
      <c r="H16" s="47"/>
      <c r="I16" s="183">
        <v>22.8</v>
      </c>
      <c r="J16" s="88"/>
      <c r="K16" s="297">
        <f t="shared" si="0"/>
        <v>91.2</v>
      </c>
      <c r="L16" s="89"/>
      <c r="M16" s="52"/>
      <c r="O16" s="102"/>
      <c r="P16" s="102"/>
    </row>
    <row r="17" spans="1:16" s="101" customFormat="1" ht="15" customHeight="1">
      <c r="A17" s="35" t="s">
        <v>499</v>
      </c>
      <c r="B17" s="38" t="s">
        <v>1073</v>
      </c>
      <c r="C17" s="39"/>
      <c r="D17" s="39"/>
      <c r="E17" s="98"/>
      <c r="F17" s="40" t="s">
        <v>1023</v>
      </c>
      <c r="G17" s="140">
        <v>4</v>
      </c>
      <c r="H17" s="48"/>
      <c r="I17" s="183">
        <v>111.25</v>
      </c>
      <c r="J17" s="94"/>
      <c r="K17" s="297">
        <f t="shared" si="0"/>
        <v>445</v>
      </c>
      <c r="L17" s="95"/>
      <c r="M17" s="53"/>
      <c r="O17" s="102"/>
      <c r="P17" s="102"/>
    </row>
    <row r="18" spans="1:16" s="101" customFormat="1" ht="15" customHeight="1">
      <c r="A18" s="35" t="s">
        <v>500</v>
      </c>
      <c r="B18" s="84" t="s">
        <v>1096</v>
      </c>
      <c r="C18" s="39"/>
      <c r="D18" s="39"/>
      <c r="E18" s="98"/>
      <c r="F18" s="40" t="s">
        <v>1024</v>
      </c>
      <c r="G18" s="41">
        <v>6</v>
      </c>
      <c r="H18" s="48"/>
      <c r="I18" s="183">
        <v>6.11</v>
      </c>
      <c r="J18" s="94"/>
      <c r="K18" s="297">
        <f t="shared" si="0"/>
        <v>36.66</v>
      </c>
      <c r="L18" s="95"/>
      <c r="M18" s="53"/>
      <c r="O18" s="102"/>
      <c r="P18" s="102"/>
    </row>
    <row r="19" spans="1:16" s="101" customFormat="1" ht="15" customHeight="1">
      <c r="A19" s="35" t="s">
        <v>501</v>
      </c>
      <c r="B19" s="84" t="s">
        <v>1121</v>
      </c>
      <c r="C19" s="39"/>
      <c r="D19" s="39"/>
      <c r="E19" s="98"/>
      <c r="F19" s="40" t="s">
        <v>1024</v>
      </c>
      <c r="G19" s="41">
        <v>9</v>
      </c>
      <c r="H19" s="48"/>
      <c r="I19" s="183">
        <v>9.65</v>
      </c>
      <c r="J19" s="94"/>
      <c r="K19" s="297">
        <f t="shared" si="0"/>
        <v>86.85</v>
      </c>
      <c r="L19" s="95"/>
      <c r="M19" s="53"/>
      <c r="O19" s="102"/>
      <c r="P19" s="102"/>
    </row>
    <row r="20" spans="1:16" s="101" customFormat="1" ht="15" customHeight="1">
      <c r="A20" s="35" t="s">
        <v>502</v>
      </c>
      <c r="B20" s="84" t="s">
        <v>9</v>
      </c>
      <c r="C20" s="39"/>
      <c r="D20" s="39"/>
      <c r="E20" s="98"/>
      <c r="F20" s="40" t="s">
        <v>1024</v>
      </c>
      <c r="G20" s="41">
        <v>6</v>
      </c>
      <c r="H20" s="48"/>
      <c r="I20" s="183">
        <v>11.25</v>
      </c>
      <c r="J20" s="94"/>
      <c r="K20" s="297">
        <f t="shared" si="0"/>
        <v>67.5</v>
      </c>
      <c r="L20" s="95"/>
      <c r="M20" s="53"/>
      <c r="O20" s="102"/>
      <c r="P20" s="102"/>
    </row>
    <row r="21" spans="1:16" s="101" customFormat="1" ht="15" customHeight="1">
      <c r="A21" s="35" t="s">
        <v>503</v>
      </c>
      <c r="B21" s="38" t="s">
        <v>1113</v>
      </c>
      <c r="C21" s="39"/>
      <c r="D21" s="39"/>
      <c r="E21" s="98"/>
      <c r="F21" s="40" t="s">
        <v>1024</v>
      </c>
      <c r="G21" s="41">
        <v>18</v>
      </c>
      <c r="H21" s="48"/>
      <c r="I21" s="183">
        <v>13.53</v>
      </c>
      <c r="J21" s="94"/>
      <c r="K21" s="297">
        <f t="shared" si="0"/>
        <v>243.54</v>
      </c>
      <c r="L21" s="95"/>
      <c r="M21" s="53"/>
      <c r="O21" s="102"/>
      <c r="P21" s="102"/>
    </row>
    <row r="22" spans="1:16" s="101" customFormat="1" ht="15" customHeight="1">
      <c r="A22" s="35" t="s">
        <v>934</v>
      </c>
      <c r="B22" s="38" t="s">
        <v>1074</v>
      </c>
      <c r="C22" s="39"/>
      <c r="D22" s="39"/>
      <c r="E22" s="98"/>
      <c r="F22" s="40" t="s">
        <v>1023</v>
      </c>
      <c r="G22" s="41">
        <v>1</v>
      </c>
      <c r="H22" s="48"/>
      <c r="I22" s="183">
        <v>26.18</v>
      </c>
      <c r="J22" s="94"/>
      <c r="K22" s="297">
        <f t="shared" si="0"/>
        <v>26.18</v>
      </c>
      <c r="L22" s="95"/>
      <c r="M22" s="53">
        <f>SUM(Plan16!K39:K40)+SUM(Plan17!K9:K22)</f>
        <v>3700.9799999999996</v>
      </c>
      <c r="O22" s="102"/>
      <c r="P22" s="102"/>
    </row>
    <row r="23" spans="1:16" s="101" customFormat="1" ht="15" customHeight="1">
      <c r="A23" s="78" t="s">
        <v>504</v>
      </c>
      <c r="B23" s="79" t="s">
        <v>1060</v>
      </c>
      <c r="C23" s="28"/>
      <c r="D23" s="28"/>
      <c r="E23" s="29"/>
      <c r="F23" s="40"/>
      <c r="G23" s="41"/>
      <c r="H23" s="48"/>
      <c r="I23" s="183"/>
      <c r="J23" s="94"/>
      <c r="K23" s="45"/>
      <c r="L23" s="95"/>
      <c r="M23" s="53"/>
      <c r="O23" s="102"/>
      <c r="P23" s="102"/>
    </row>
    <row r="24" spans="1:16" s="101" customFormat="1" ht="15" customHeight="1">
      <c r="A24" s="37" t="s">
        <v>505</v>
      </c>
      <c r="B24" s="38" t="s">
        <v>1090</v>
      </c>
      <c r="C24" s="39"/>
      <c r="D24" s="39"/>
      <c r="E24" s="98"/>
      <c r="F24" s="40"/>
      <c r="G24" s="41"/>
      <c r="H24" s="48"/>
      <c r="I24" s="183"/>
      <c r="J24" s="94"/>
      <c r="K24" s="45"/>
      <c r="L24" s="95"/>
      <c r="M24" s="53"/>
      <c r="O24" s="102"/>
      <c r="P24" s="102"/>
    </row>
    <row r="25" spans="1:16" s="101" customFormat="1" ht="15" customHeight="1">
      <c r="A25" s="37"/>
      <c r="B25" s="38" t="s">
        <v>1089</v>
      </c>
      <c r="C25" s="39"/>
      <c r="D25" s="39"/>
      <c r="E25" s="98"/>
      <c r="F25" s="40" t="s">
        <v>1023</v>
      </c>
      <c r="G25" s="41">
        <v>3</v>
      </c>
      <c r="H25" s="48"/>
      <c r="I25" s="183">
        <v>112.64</v>
      </c>
      <c r="J25" s="94"/>
      <c r="K25" s="297">
        <f>ROUND(G25*I25,2)</f>
        <v>337.92</v>
      </c>
      <c r="L25" s="95"/>
      <c r="M25" s="53"/>
      <c r="O25" s="102"/>
      <c r="P25" s="102"/>
    </row>
    <row r="26" spans="1:16" s="101" customFormat="1" ht="15" customHeight="1">
      <c r="A26" s="37" t="s">
        <v>506</v>
      </c>
      <c r="B26" s="38" t="s">
        <v>1111</v>
      </c>
      <c r="C26" s="39"/>
      <c r="D26" s="39"/>
      <c r="E26" s="98"/>
      <c r="F26" s="40"/>
      <c r="G26" s="41"/>
      <c r="H26" s="48"/>
      <c r="I26" s="183"/>
      <c r="J26" s="94"/>
      <c r="K26" s="45"/>
      <c r="L26" s="95"/>
      <c r="M26" s="53"/>
      <c r="O26" s="102"/>
      <c r="P26" s="102"/>
    </row>
    <row r="27" spans="1:16" s="101" customFormat="1" ht="15" customHeight="1">
      <c r="A27" s="37"/>
      <c r="B27" s="38" t="s">
        <v>1110</v>
      </c>
      <c r="C27" s="39"/>
      <c r="D27" s="39"/>
      <c r="E27" s="98"/>
      <c r="F27" s="40" t="s">
        <v>1023</v>
      </c>
      <c r="G27" s="41">
        <v>1</v>
      </c>
      <c r="H27" s="48"/>
      <c r="I27" s="183">
        <v>42.58</v>
      </c>
      <c r="J27" s="94"/>
      <c r="K27" s="297">
        <f>ROUND(G27*I27,2)</f>
        <v>42.58</v>
      </c>
      <c r="L27" s="95"/>
      <c r="M27" s="53">
        <f>SUM(K25:K27)</f>
        <v>380.5</v>
      </c>
      <c r="O27" s="102"/>
      <c r="P27" s="102"/>
    </row>
    <row r="28" spans="1:16" s="85" customFormat="1" ht="15" customHeight="1">
      <c r="A28" s="141" t="s">
        <v>507</v>
      </c>
      <c r="B28" s="79" t="s">
        <v>1049</v>
      </c>
      <c r="C28" s="39"/>
      <c r="D28" s="39"/>
      <c r="E28" s="98"/>
      <c r="F28" s="40"/>
      <c r="G28" s="41"/>
      <c r="H28" s="48"/>
      <c r="I28" s="183"/>
      <c r="J28" s="94"/>
      <c r="K28" s="87"/>
      <c r="L28" s="91"/>
      <c r="M28" s="53"/>
      <c r="O28" s="86"/>
      <c r="P28" s="86"/>
    </row>
    <row r="29" spans="1:16" s="85" customFormat="1" ht="15" customHeight="1">
      <c r="A29" s="37" t="s">
        <v>508</v>
      </c>
      <c r="B29" s="38" t="s">
        <v>1080</v>
      </c>
      <c r="C29" s="39"/>
      <c r="D29" s="39"/>
      <c r="E29" s="98"/>
      <c r="F29" s="40" t="s">
        <v>1022</v>
      </c>
      <c r="G29" s="41">
        <v>13.14</v>
      </c>
      <c r="H29" s="48"/>
      <c r="I29" s="183">
        <v>122.5</v>
      </c>
      <c r="J29" s="94"/>
      <c r="K29" s="297">
        <f>ROUND(G29*I29,2)</f>
        <v>1609.65</v>
      </c>
      <c r="L29" s="91"/>
      <c r="M29" s="53">
        <f>K29</f>
        <v>1609.65</v>
      </c>
      <c r="O29" s="86"/>
      <c r="P29" s="86"/>
    </row>
    <row r="30" spans="1:16" s="85" customFormat="1" ht="15" customHeight="1">
      <c r="A30" s="78" t="s">
        <v>509</v>
      </c>
      <c r="B30" s="77" t="s">
        <v>1033</v>
      </c>
      <c r="C30" s="39"/>
      <c r="D30" s="39"/>
      <c r="E30" s="98"/>
      <c r="F30" s="40"/>
      <c r="G30" s="41"/>
      <c r="H30" s="48"/>
      <c r="I30" s="183"/>
      <c r="J30" s="94"/>
      <c r="K30" s="45"/>
      <c r="L30" s="91"/>
      <c r="M30" s="53"/>
      <c r="O30" s="86"/>
      <c r="P30" s="86"/>
    </row>
    <row r="31" spans="1:16" s="85" customFormat="1" ht="15" customHeight="1">
      <c r="A31" s="37" t="s">
        <v>510</v>
      </c>
      <c r="B31" s="38" t="s">
        <v>1034</v>
      </c>
      <c r="C31" s="39"/>
      <c r="D31" s="39"/>
      <c r="E31" s="98"/>
      <c r="F31" s="40"/>
      <c r="G31" s="41"/>
      <c r="H31" s="48"/>
      <c r="I31" s="185"/>
      <c r="J31" s="94"/>
      <c r="K31" s="45"/>
      <c r="L31" s="91"/>
      <c r="M31" s="53"/>
      <c r="O31" s="86"/>
      <c r="P31" s="86"/>
    </row>
    <row r="32" spans="1:16" s="85" customFormat="1" ht="15" customHeight="1">
      <c r="A32" s="37"/>
      <c r="B32" s="38" t="s">
        <v>1035</v>
      </c>
      <c r="C32" s="39"/>
      <c r="D32" s="39"/>
      <c r="E32" s="98"/>
      <c r="F32" s="40" t="s">
        <v>1022</v>
      </c>
      <c r="G32" s="41">
        <v>52.45</v>
      </c>
      <c r="H32" s="48"/>
      <c r="I32" s="183">
        <v>2.39</v>
      </c>
      <c r="J32" s="94"/>
      <c r="K32" s="297">
        <f>ROUND(G32*I32,2)</f>
        <v>125.36</v>
      </c>
      <c r="L32" s="91"/>
      <c r="M32" s="53"/>
      <c r="O32" s="86"/>
      <c r="P32" s="86"/>
    </row>
    <row r="33" spans="1:16" s="85" customFormat="1" ht="15" customHeight="1">
      <c r="A33" s="37" t="s">
        <v>511</v>
      </c>
      <c r="B33" s="84" t="s">
        <v>1037</v>
      </c>
      <c r="C33" s="39"/>
      <c r="D33" s="39"/>
      <c r="E33" s="98"/>
      <c r="F33" s="40" t="s">
        <v>1022</v>
      </c>
      <c r="G33" s="41">
        <v>52.45</v>
      </c>
      <c r="H33" s="48"/>
      <c r="I33" s="183">
        <v>16.43</v>
      </c>
      <c r="J33" s="94"/>
      <c r="K33" s="297">
        <f>ROUND(G33*I33,2)</f>
        <v>861.75</v>
      </c>
      <c r="L33" s="91"/>
      <c r="M33" s="53"/>
      <c r="O33" s="86"/>
      <c r="P33" s="86"/>
    </row>
    <row r="34" spans="1:16" s="85" customFormat="1" ht="15" customHeight="1">
      <c r="A34" s="37" t="s">
        <v>512</v>
      </c>
      <c r="B34" s="27" t="s">
        <v>1075</v>
      </c>
      <c r="C34" s="39"/>
      <c r="D34" s="39"/>
      <c r="E34" s="98"/>
      <c r="F34" s="40"/>
      <c r="G34" s="41"/>
      <c r="H34" s="48"/>
      <c r="I34" s="183"/>
      <c r="J34" s="94"/>
      <c r="K34" s="87"/>
      <c r="L34" s="95"/>
      <c r="M34" s="53"/>
      <c r="O34" s="86"/>
      <c r="P34" s="86"/>
    </row>
    <row r="35" spans="1:16" s="85" customFormat="1" ht="15" customHeight="1">
      <c r="A35" s="37"/>
      <c r="B35" s="27" t="s">
        <v>1076</v>
      </c>
      <c r="C35" s="39"/>
      <c r="D35" s="39"/>
      <c r="E35" s="98"/>
      <c r="F35" s="40" t="s">
        <v>1077</v>
      </c>
      <c r="G35" s="41">
        <v>52.45</v>
      </c>
      <c r="H35" s="48"/>
      <c r="I35" s="45">
        <v>22.88</v>
      </c>
      <c r="J35" s="94"/>
      <c r="K35" s="297">
        <f>ROUND(G35*I35,2)</f>
        <v>1200.06</v>
      </c>
      <c r="L35" s="95"/>
      <c r="M35" s="53"/>
      <c r="O35" s="86"/>
      <c r="P35" s="86"/>
    </row>
    <row r="36" spans="1:16" s="85" customFormat="1" ht="15" customHeight="1" thickBot="1">
      <c r="A36" s="37" t="s">
        <v>513</v>
      </c>
      <c r="B36" s="84" t="s">
        <v>1165</v>
      </c>
      <c r="C36" s="39"/>
      <c r="D36" s="67"/>
      <c r="E36" s="68"/>
      <c r="F36" s="40" t="s">
        <v>1024</v>
      </c>
      <c r="G36" s="41">
        <v>2</v>
      </c>
      <c r="H36" s="48"/>
      <c r="I36" s="183">
        <v>22.88</v>
      </c>
      <c r="J36" s="94"/>
      <c r="K36" s="297">
        <f>ROUND(G36*I36,2)</f>
        <v>45.76</v>
      </c>
      <c r="L36" s="95"/>
      <c r="M36" s="53">
        <f>SUM(K32:K36)</f>
        <v>2232.9300000000003</v>
      </c>
      <c r="O36" s="86"/>
      <c r="P36" s="86"/>
    </row>
    <row r="37" spans="1:13" ht="19.5" customHeight="1" thickTop="1">
      <c r="A37" s="69" t="str">
        <f>Plan1!A52</f>
        <v>DATA:   03/03/2005   </v>
      </c>
      <c r="B37" s="70"/>
      <c r="C37" s="71" t="s">
        <v>1026</v>
      </c>
      <c r="D37" s="70"/>
      <c r="E37" s="72"/>
      <c r="F37" s="70" t="s">
        <v>1013</v>
      </c>
      <c r="G37" s="72"/>
      <c r="H37" s="70" t="s">
        <v>1020</v>
      </c>
      <c r="I37" s="72"/>
      <c r="J37" s="70"/>
      <c r="K37" s="104">
        <f>SUM(K5:K36)</f>
        <v>150269.40999999983</v>
      </c>
      <c r="L37" s="97"/>
      <c r="M37" s="345">
        <f>SUM(M5:M36)</f>
        <v>150269.40999999986</v>
      </c>
    </row>
    <row r="38" spans="1:13" ht="19.5" customHeight="1" thickBot="1">
      <c r="A38" s="24"/>
      <c r="B38" s="25"/>
      <c r="C38" s="56"/>
      <c r="D38" s="23"/>
      <c r="E38" s="57"/>
      <c r="F38" s="23"/>
      <c r="G38" s="57"/>
      <c r="H38" s="23" t="s">
        <v>1021</v>
      </c>
      <c r="I38" s="57"/>
      <c r="J38" s="23"/>
      <c r="K38" s="73"/>
      <c r="L38" s="23"/>
      <c r="M38" s="346"/>
    </row>
    <row r="39" spans="3:13" ht="15" customHeight="1" thickTop="1">
      <c r="C39" s="55"/>
      <c r="M39" s="75"/>
    </row>
    <row r="40" spans="2:7" ht="15" customHeight="1">
      <c r="B40" s="174"/>
      <c r="C40" s="164"/>
      <c r="D40" s="164"/>
      <c r="E40" s="164"/>
      <c r="F40" s="166"/>
      <c r="G40" s="172"/>
    </row>
    <row r="41" spans="2:7" ht="15" customHeight="1">
      <c r="B41" s="164"/>
      <c r="C41" s="164"/>
      <c r="D41" s="164"/>
      <c r="E41" s="164"/>
      <c r="F41" s="166"/>
      <c r="G41" s="172"/>
    </row>
    <row r="42" spans="2:7" ht="15" customHeight="1">
      <c r="B42" s="164"/>
      <c r="C42" s="164"/>
      <c r="D42" s="164"/>
      <c r="E42" s="164"/>
      <c r="F42" s="166"/>
      <c r="G42" s="172"/>
    </row>
    <row r="43" spans="2:7" ht="15" customHeight="1">
      <c r="B43" s="164"/>
      <c r="C43" s="164"/>
      <c r="D43" s="164"/>
      <c r="E43" s="164"/>
      <c r="F43" s="166"/>
      <c r="G43" s="172"/>
    </row>
    <row r="44" spans="2:7" ht="15" customHeight="1">
      <c r="B44" s="164"/>
      <c r="C44" s="164"/>
      <c r="D44" s="164"/>
      <c r="E44" s="164"/>
      <c r="F44" s="166"/>
      <c r="G44" s="172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zoomScalePageLayoutView="0" workbookViewId="0" topLeftCell="A2">
      <selection activeCell="B31" sqref="B31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1014</v>
      </c>
    </row>
    <row r="2" spans="1:13" ht="15" customHeight="1" thickTop="1">
      <c r="A2" s="7"/>
      <c r="B2" s="31" t="s">
        <v>1005</v>
      </c>
      <c r="C2" s="4"/>
      <c r="D2" s="193" t="s">
        <v>953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1006</v>
      </c>
      <c r="C3" s="5"/>
      <c r="D3" s="199"/>
      <c r="E3" s="199"/>
      <c r="F3" s="199"/>
      <c r="G3" s="199"/>
      <c r="H3" s="58"/>
      <c r="I3" s="60" t="s">
        <v>1015</v>
      </c>
      <c r="J3" s="3"/>
      <c r="K3" s="42"/>
      <c r="L3" s="59"/>
      <c r="M3" s="81" t="s">
        <v>902</v>
      </c>
    </row>
    <row r="4" spans="1:13" ht="15" customHeight="1" thickTop="1">
      <c r="A4" s="8"/>
      <c r="B4" s="34" t="s">
        <v>1007</v>
      </c>
      <c r="C4" s="5"/>
      <c r="D4" s="199" t="s">
        <v>1027</v>
      </c>
      <c r="E4" s="199"/>
      <c r="F4" s="199"/>
      <c r="G4" s="199"/>
      <c r="H4" s="61" t="s">
        <v>1008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1009</v>
      </c>
      <c r="I5" s="65"/>
      <c r="J5" s="64"/>
      <c r="K5" s="302">
        <f>Plan17!K37</f>
        <v>150269.40999999983</v>
      </c>
      <c r="L5" s="66"/>
      <c r="M5" s="339">
        <f>Plan17!M37</f>
        <v>150269.40999999986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1016</v>
      </c>
      <c r="K6" s="14"/>
      <c r="L6" s="14"/>
      <c r="M6" s="342"/>
    </row>
    <row r="7" spans="1:13" ht="15" customHeight="1">
      <c r="A7" s="11" t="s">
        <v>1010</v>
      </c>
      <c r="B7" s="12"/>
      <c r="C7" s="16" t="s">
        <v>1011</v>
      </c>
      <c r="D7" s="12"/>
      <c r="E7" s="12"/>
      <c r="F7" s="17" t="s">
        <v>1012</v>
      </c>
      <c r="G7" s="18" t="s">
        <v>1017</v>
      </c>
      <c r="H7" s="43" t="s">
        <v>1018</v>
      </c>
      <c r="I7" s="43"/>
      <c r="J7" s="49" t="s">
        <v>1019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3.5" customHeight="1" thickTop="1">
      <c r="A9" s="120" t="s">
        <v>514</v>
      </c>
      <c r="B9" s="77" t="s">
        <v>1036</v>
      </c>
      <c r="C9" s="143"/>
      <c r="D9" s="143"/>
      <c r="E9" s="144"/>
      <c r="F9" s="145"/>
      <c r="G9" s="146"/>
      <c r="H9" s="111"/>
      <c r="I9" s="111"/>
      <c r="J9" s="110"/>
      <c r="K9" s="112"/>
      <c r="L9" s="111"/>
      <c r="M9" s="349"/>
    </row>
    <row r="10" spans="1:13" ht="13.5" customHeight="1">
      <c r="A10" s="109" t="s">
        <v>515</v>
      </c>
      <c r="B10" s="27" t="s">
        <v>1087</v>
      </c>
      <c r="C10" s="152"/>
      <c r="D10" s="152"/>
      <c r="E10" s="153"/>
      <c r="F10" s="154" t="s">
        <v>1022</v>
      </c>
      <c r="G10" s="36">
        <v>16.66</v>
      </c>
      <c r="H10" s="14"/>
      <c r="I10" s="183">
        <v>17.04</v>
      </c>
      <c r="J10" s="13"/>
      <c r="K10" s="297">
        <f>ROUND(G10*I10,2)</f>
        <v>283.89</v>
      </c>
      <c r="L10" s="14"/>
      <c r="M10" s="342"/>
    </row>
    <row r="11" spans="1:13" ht="13.5" customHeight="1">
      <c r="A11" s="109" t="s">
        <v>516</v>
      </c>
      <c r="B11" s="27" t="s">
        <v>1114</v>
      </c>
      <c r="C11" s="152"/>
      <c r="D11" s="152"/>
      <c r="E11" s="153"/>
      <c r="F11" s="154" t="s">
        <v>1022</v>
      </c>
      <c r="G11" s="36">
        <v>16.66</v>
      </c>
      <c r="H11" s="14"/>
      <c r="I11" s="183">
        <v>9.25</v>
      </c>
      <c r="J11" s="13"/>
      <c r="K11" s="297">
        <f>ROUND(G11*I11,2)</f>
        <v>154.11</v>
      </c>
      <c r="L11" s="14"/>
      <c r="M11" s="342"/>
    </row>
    <row r="12" spans="1:13" ht="13.5" customHeight="1">
      <c r="A12" s="109" t="s">
        <v>517</v>
      </c>
      <c r="B12" s="27" t="s">
        <v>1117</v>
      </c>
      <c r="C12" s="28"/>
      <c r="D12" s="28"/>
      <c r="E12" s="29"/>
      <c r="F12" s="30" t="s">
        <v>1022</v>
      </c>
      <c r="G12" s="36">
        <v>16.66</v>
      </c>
      <c r="H12" s="113"/>
      <c r="I12" s="183">
        <v>24.8</v>
      </c>
      <c r="J12" s="105"/>
      <c r="K12" s="297">
        <f>ROUND(G12*I12,2)</f>
        <v>413.17</v>
      </c>
      <c r="L12" s="113"/>
      <c r="M12" s="344"/>
    </row>
    <row r="13" spans="1:13" ht="13.5" customHeight="1">
      <c r="A13" s="109" t="s">
        <v>518</v>
      </c>
      <c r="B13" s="27" t="s">
        <v>1124</v>
      </c>
      <c r="C13" s="28"/>
      <c r="D13" s="28"/>
      <c r="E13" s="29"/>
      <c r="F13" s="40" t="s">
        <v>1024</v>
      </c>
      <c r="G13" s="36">
        <v>0.8</v>
      </c>
      <c r="H13" s="113"/>
      <c r="I13" s="183">
        <v>18.4</v>
      </c>
      <c r="J13" s="105"/>
      <c r="K13" s="297">
        <f>ROUND(G13*I13,2)</f>
        <v>14.72</v>
      </c>
      <c r="L13" s="113"/>
      <c r="M13" s="344">
        <f>SUM(K10:K13)</f>
        <v>865.8900000000001</v>
      </c>
    </row>
    <row r="14" spans="1:13" ht="13.5" customHeight="1">
      <c r="A14" s="76" t="s">
        <v>519</v>
      </c>
      <c r="B14" s="77" t="s">
        <v>1044</v>
      </c>
      <c r="C14" s="28"/>
      <c r="D14" s="28"/>
      <c r="E14" s="29"/>
      <c r="F14" s="40"/>
      <c r="G14" s="36"/>
      <c r="H14" s="113"/>
      <c r="I14" s="183"/>
      <c r="J14" s="105"/>
      <c r="K14" s="106"/>
      <c r="L14" s="113"/>
      <c r="M14" s="344"/>
    </row>
    <row r="15" spans="1:13" ht="13.5" customHeight="1">
      <c r="A15" s="35" t="s">
        <v>520</v>
      </c>
      <c r="B15" s="27" t="s">
        <v>1179</v>
      </c>
      <c r="C15" s="28"/>
      <c r="D15" s="28"/>
      <c r="E15" s="29"/>
      <c r="F15" s="40" t="s">
        <v>1022</v>
      </c>
      <c r="G15" s="36">
        <v>1.2</v>
      </c>
      <c r="H15" s="47"/>
      <c r="I15" s="183">
        <v>248.31</v>
      </c>
      <c r="J15" s="47"/>
      <c r="K15" s="297">
        <f>ROUND(G15*I15,2)</f>
        <v>297.97</v>
      </c>
      <c r="L15" s="46"/>
      <c r="M15" s="52"/>
    </row>
    <row r="16" spans="1:13" ht="13.5" customHeight="1">
      <c r="A16" s="35" t="s">
        <v>521</v>
      </c>
      <c r="B16" s="126" t="s">
        <v>1160</v>
      </c>
      <c r="C16" s="113"/>
      <c r="D16" s="113"/>
      <c r="E16" s="106"/>
      <c r="F16" s="125"/>
      <c r="G16" s="36"/>
      <c r="H16" s="47"/>
      <c r="I16" s="183"/>
      <c r="J16" s="47"/>
      <c r="K16" s="45"/>
      <c r="L16" s="46"/>
      <c r="M16" s="52"/>
    </row>
    <row r="17" spans="1:16" s="101" customFormat="1" ht="13.5" customHeight="1">
      <c r="A17" s="35"/>
      <c r="B17" s="126" t="s">
        <v>1064</v>
      </c>
      <c r="C17" s="137"/>
      <c r="D17" s="137"/>
      <c r="E17" s="138"/>
      <c r="F17" s="139" t="s">
        <v>1023</v>
      </c>
      <c r="G17" s="36">
        <v>1</v>
      </c>
      <c r="H17" s="47"/>
      <c r="I17" s="183">
        <v>230.55</v>
      </c>
      <c r="J17" s="88"/>
      <c r="K17" s="297">
        <f>ROUND(G17*I17,2)</f>
        <v>230.55</v>
      </c>
      <c r="L17" s="89"/>
      <c r="M17" s="52"/>
      <c r="O17" s="102"/>
      <c r="P17" s="102"/>
    </row>
    <row r="18" spans="1:16" s="101" customFormat="1" ht="13.5" customHeight="1">
      <c r="A18" s="35" t="s">
        <v>522</v>
      </c>
      <c r="B18" s="160" t="s">
        <v>1081</v>
      </c>
      <c r="C18" s="137"/>
      <c r="D18" s="137"/>
      <c r="E18" s="138"/>
      <c r="F18" s="139"/>
      <c r="G18" s="36"/>
      <c r="H18" s="47"/>
      <c r="I18" s="183"/>
      <c r="J18" s="88"/>
      <c r="K18" s="45"/>
      <c r="L18" s="89"/>
      <c r="M18" s="52"/>
      <c r="O18" s="102"/>
      <c r="P18" s="102"/>
    </row>
    <row r="19" spans="1:16" s="101" customFormat="1" ht="13.5" customHeight="1">
      <c r="A19" s="35"/>
      <c r="B19" s="160" t="s">
        <v>1082</v>
      </c>
      <c r="C19" s="137"/>
      <c r="D19" s="137"/>
      <c r="E19" s="138"/>
      <c r="F19" s="139" t="s">
        <v>1023</v>
      </c>
      <c r="G19" s="36">
        <v>4</v>
      </c>
      <c r="H19" s="47"/>
      <c r="I19" s="183">
        <v>263.45</v>
      </c>
      <c r="J19" s="88"/>
      <c r="K19" s="297">
        <f>ROUND(G19*I19,2)</f>
        <v>1053.8</v>
      </c>
      <c r="L19" s="89"/>
      <c r="M19" s="52">
        <f>SUM(K15:K19)</f>
        <v>1582.32</v>
      </c>
      <c r="O19" s="102"/>
      <c r="P19" s="102"/>
    </row>
    <row r="20" spans="1:16" s="101" customFormat="1" ht="13.5" customHeight="1">
      <c r="A20" s="76" t="s">
        <v>523</v>
      </c>
      <c r="B20" s="80" t="s">
        <v>1046</v>
      </c>
      <c r="C20" s="39"/>
      <c r="D20" s="39"/>
      <c r="E20" s="98"/>
      <c r="F20" s="40"/>
      <c r="G20" s="36"/>
      <c r="H20" s="47"/>
      <c r="I20" s="183"/>
      <c r="J20" s="88"/>
      <c r="K20" s="45"/>
      <c r="L20" s="89"/>
      <c r="M20" s="52"/>
      <c r="O20" s="102"/>
      <c r="P20" s="102"/>
    </row>
    <row r="21" spans="1:16" s="101" customFormat="1" ht="13.5" customHeight="1">
      <c r="A21" s="35" t="s">
        <v>524</v>
      </c>
      <c r="B21" s="38" t="s">
        <v>1047</v>
      </c>
      <c r="C21" s="39"/>
      <c r="D21" s="39"/>
      <c r="E21" s="98"/>
      <c r="F21" s="40" t="s">
        <v>1022</v>
      </c>
      <c r="G21" s="36">
        <v>0.84</v>
      </c>
      <c r="H21" s="47"/>
      <c r="I21" s="183">
        <v>59.8</v>
      </c>
      <c r="J21" s="88"/>
      <c r="K21" s="297">
        <f>ROUND(G21*I21,2)</f>
        <v>50.23</v>
      </c>
      <c r="L21" s="89"/>
      <c r="M21" s="52"/>
      <c r="O21" s="102"/>
      <c r="P21" s="102"/>
    </row>
    <row r="22" spans="1:16" s="101" customFormat="1" ht="13.5" customHeight="1">
      <c r="A22" s="35" t="s">
        <v>678</v>
      </c>
      <c r="B22" s="38" t="s">
        <v>928</v>
      </c>
      <c r="C22" s="39"/>
      <c r="D22" s="39"/>
      <c r="E22" s="98"/>
      <c r="F22" s="40" t="s">
        <v>1022</v>
      </c>
      <c r="G22" s="41">
        <v>2.4</v>
      </c>
      <c r="H22" s="48"/>
      <c r="I22" s="183">
        <v>246.51</v>
      </c>
      <c r="J22" s="94"/>
      <c r="K22" s="297">
        <f>ROUND(G22*I22,2)</f>
        <v>591.62</v>
      </c>
      <c r="L22" s="95"/>
      <c r="M22" s="53">
        <f>SUM(K21:K22)</f>
        <v>641.85</v>
      </c>
      <c r="O22" s="102"/>
      <c r="P22" s="102"/>
    </row>
    <row r="23" spans="1:16" s="101" customFormat="1" ht="13.5" customHeight="1">
      <c r="A23" s="78" t="s">
        <v>525</v>
      </c>
      <c r="B23" s="79" t="s">
        <v>1025</v>
      </c>
      <c r="C23" s="39"/>
      <c r="D23" s="39"/>
      <c r="E23" s="98"/>
      <c r="F23" s="40"/>
      <c r="G23" s="41"/>
      <c r="H23" s="48"/>
      <c r="I23" s="183"/>
      <c r="J23" s="94"/>
      <c r="K23" s="45"/>
      <c r="L23" s="95"/>
      <c r="M23" s="53"/>
      <c r="O23" s="102"/>
      <c r="P23" s="102"/>
    </row>
    <row r="24" spans="1:16" s="101" customFormat="1" ht="13.5" customHeight="1">
      <c r="A24" s="37" t="s">
        <v>526</v>
      </c>
      <c r="B24" s="38" t="s">
        <v>1126</v>
      </c>
      <c r="C24" s="39"/>
      <c r="D24" s="39"/>
      <c r="E24" s="98"/>
      <c r="F24" s="40"/>
      <c r="G24" s="41"/>
      <c r="H24" s="48"/>
      <c r="I24" s="183"/>
      <c r="J24" s="94"/>
      <c r="K24" s="87"/>
      <c r="L24" s="95"/>
      <c r="M24" s="53"/>
      <c r="O24" s="102"/>
      <c r="P24" s="102"/>
    </row>
    <row r="25" spans="1:16" s="101" customFormat="1" ht="13.5" customHeight="1">
      <c r="A25" s="37"/>
      <c r="B25" s="38" t="s">
        <v>1041</v>
      </c>
      <c r="C25" s="39"/>
      <c r="D25" s="39"/>
      <c r="E25" s="98"/>
      <c r="F25" s="40" t="s">
        <v>1022</v>
      </c>
      <c r="G25" s="41">
        <v>16.66</v>
      </c>
      <c r="H25" s="48"/>
      <c r="I25" s="183">
        <v>5.62</v>
      </c>
      <c r="J25" s="94"/>
      <c r="K25" s="297">
        <f>ROUND(G25*I25,2)</f>
        <v>93.63</v>
      </c>
      <c r="L25" s="95"/>
      <c r="M25" s="53"/>
      <c r="O25" s="102"/>
      <c r="P25" s="102"/>
    </row>
    <row r="26" spans="1:16" s="101" customFormat="1" ht="13.5" customHeight="1">
      <c r="A26" s="37" t="s">
        <v>527</v>
      </c>
      <c r="B26" s="38" t="s">
        <v>1042</v>
      </c>
      <c r="C26" s="39"/>
      <c r="D26" s="39"/>
      <c r="E26" s="98"/>
      <c r="F26" s="40" t="s">
        <v>1022</v>
      </c>
      <c r="G26" s="41">
        <v>16.66</v>
      </c>
      <c r="H26" s="48"/>
      <c r="I26" s="183">
        <v>9.34</v>
      </c>
      <c r="J26" s="94"/>
      <c r="K26" s="297">
        <f>ROUND(G26*I26,2)</f>
        <v>155.6</v>
      </c>
      <c r="L26" s="95"/>
      <c r="M26" s="53"/>
      <c r="O26" s="102"/>
      <c r="P26" s="102"/>
    </row>
    <row r="27" spans="1:16" s="101" customFormat="1" ht="13.5" customHeight="1">
      <c r="A27" s="37" t="s">
        <v>528</v>
      </c>
      <c r="B27" s="160" t="s">
        <v>1163</v>
      </c>
      <c r="C27" s="137"/>
      <c r="D27" s="137"/>
      <c r="E27" s="138"/>
      <c r="F27" s="139" t="s">
        <v>1022</v>
      </c>
      <c r="G27" s="140">
        <v>14.88</v>
      </c>
      <c r="H27" s="48"/>
      <c r="I27" s="183">
        <v>8.65</v>
      </c>
      <c r="J27" s="94"/>
      <c r="K27" s="297">
        <f>ROUND(G27*I27,2)</f>
        <v>128.71</v>
      </c>
      <c r="L27" s="95"/>
      <c r="M27" s="53">
        <f>SUM(K25:K27)</f>
        <v>377.94</v>
      </c>
      <c r="O27" s="102"/>
      <c r="P27" s="102"/>
    </row>
    <row r="28" spans="1:16" s="101" customFormat="1" ht="13.5" customHeight="1">
      <c r="A28" s="78" t="s">
        <v>529</v>
      </c>
      <c r="B28" s="80" t="s">
        <v>1062</v>
      </c>
      <c r="C28" s="28"/>
      <c r="D28" s="28"/>
      <c r="E28" s="29"/>
      <c r="F28" s="40"/>
      <c r="G28" s="140"/>
      <c r="H28" s="48"/>
      <c r="I28" s="183"/>
      <c r="J28" s="94"/>
      <c r="K28" s="45"/>
      <c r="L28" s="95"/>
      <c r="M28" s="53"/>
      <c r="O28" s="102"/>
      <c r="P28" s="102"/>
    </row>
    <row r="29" spans="1:16" s="101" customFormat="1" ht="13.5" customHeight="1">
      <c r="A29" s="37" t="s">
        <v>530</v>
      </c>
      <c r="B29" s="38" t="s">
        <v>1083</v>
      </c>
      <c r="C29" s="39"/>
      <c r="D29" s="39"/>
      <c r="E29" s="98"/>
      <c r="F29" s="139" t="s">
        <v>1023</v>
      </c>
      <c r="G29" s="140">
        <v>8</v>
      </c>
      <c r="H29" s="48"/>
      <c r="I29" s="185">
        <v>86.85</v>
      </c>
      <c r="J29" s="94"/>
      <c r="K29" s="297">
        <f>ROUND(G29*I29,2)</f>
        <v>694.8</v>
      </c>
      <c r="L29" s="95"/>
      <c r="M29" s="53">
        <f>K29</f>
        <v>694.8</v>
      </c>
      <c r="O29" s="102"/>
      <c r="P29" s="102"/>
    </row>
    <row r="30" spans="1:16" s="101" customFormat="1" ht="13.5" customHeight="1">
      <c r="A30" s="117" t="s">
        <v>531</v>
      </c>
      <c r="B30" s="136" t="s">
        <v>6</v>
      </c>
      <c r="C30" s="39"/>
      <c r="D30" s="39"/>
      <c r="E30" s="98"/>
      <c r="F30" s="40"/>
      <c r="G30" s="41"/>
      <c r="H30" s="48"/>
      <c r="I30" s="183"/>
      <c r="J30" s="94"/>
      <c r="K30" s="45"/>
      <c r="L30" s="95"/>
      <c r="M30" s="53"/>
      <c r="O30" s="102"/>
      <c r="P30" s="102"/>
    </row>
    <row r="31" spans="1:16" s="101" customFormat="1" ht="13.5" customHeight="1">
      <c r="A31" s="78" t="s">
        <v>532</v>
      </c>
      <c r="B31" s="79" t="s">
        <v>1028</v>
      </c>
      <c r="C31" s="39"/>
      <c r="D31" s="39"/>
      <c r="E31" s="98"/>
      <c r="F31" s="40"/>
      <c r="G31" s="41"/>
      <c r="H31" s="48"/>
      <c r="I31" s="183"/>
      <c r="J31" s="94"/>
      <c r="K31" s="45"/>
      <c r="L31" s="95"/>
      <c r="M31" s="53"/>
      <c r="O31" s="102"/>
      <c r="P31" s="102"/>
    </row>
    <row r="32" spans="1:16" s="101" customFormat="1" ht="13.5" customHeight="1">
      <c r="A32" s="37" t="s">
        <v>533</v>
      </c>
      <c r="B32" s="38" t="s">
        <v>1085</v>
      </c>
      <c r="C32" s="39"/>
      <c r="D32" s="39"/>
      <c r="E32" s="98"/>
      <c r="F32" s="40" t="s">
        <v>1022</v>
      </c>
      <c r="G32" s="41">
        <v>16.06</v>
      </c>
      <c r="H32" s="48"/>
      <c r="I32" s="103">
        <v>6.21</v>
      </c>
      <c r="J32" s="94"/>
      <c r="K32" s="297">
        <f>ROUND(G32*I32,2)</f>
        <v>99.73</v>
      </c>
      <c r="L32" s="95"/>
      <c r="M32" s="53"/>
      <c r="O32" s="102"/>
      <c r="P32" s="102"/>
    </row>
    <row r="33" spans="1:16" s="101" customFormat="1" ht="13.5" customHeight="1">
      <c r="A33" s="37" t="s">
        <v>534</v>
      </c>
      <c r="B33" s="38" t="s">
        <v>1065</v>
      </c>
      <c r="C33" s="39"/>
      <c r="D33" s="39"/>
      <c r="E33" s="98"/>
      <c r="F33" s="40" t="s">
        <v>1022</v>
      </c>
      <c r="G33" s="41">
        <v>52.45</v>
      </c>
      <c r="H33" s="48"/>
      <c r="I33" s="103">
        <v>11.18</v>
      </c>
      <c r="J33" s="94"/>
      <c r="K33" s="297">
        <f>ROUND(G33*I33,2)</f>
        <v>586.39</v>
      </c>
      <c r="L33" s="95"/>
      <c r="M33" s="53"/>
      <c r="O33" s="102"/>
      <c r="P33" s="102"/>
    </row>
    <row r="34" spans="1:16" s="101" customFormat="1" ht="13.5" customHeight="1">
      <c r="A34" s="37" t="s">
        <v>535</v>
      </c>
      <c r="B34" s="38" t="s">
        <v>1078</v>
      </c>
      <c r="C34" s="39"/>
      <c r="D34" s="39"/>
      <c r="E34" s="98"/>
      <c r="F34" s="40" t="s">
        <v>1079</v>
      </c>
      <c r="G34" s="41">
        <v>7.87</v>
      </c>
      <c r="H34" s="48"/>
      <c r="I34" s="45">
        <v>14.33</v>
      </c>
      <c r="J34" s="94"/>
      <c r="K34" s="297">
        <f>ROUND(G34*I34,2)</f>
        <v>112.78</v>
      </c>
      <c r="L34" s="95"/>
      <c r="M34" s="53"/>
      <c r="O34" s="102"/>
      <c r="P34" s="102"/>
    </row>
    <row r="35" spans="1:16" s="85" customFormat="1" ht="13.5" customHeight="1">
      <c r="A35" s="37" t="s">
        <v>536</v>
      </c>
      <c r="B35" s="38" t="s">
        <v>1066</v>
      </c>
      <c r="C35" s="39"/>
      <c r="D35" s="39"/>
      <c r="E35" s="98"/>
      <c r="F35" s="40" t="s">
        <v>1022</v>
      </c>
      <c r="G35" s="41">
        <v>2.67</v>
      </c>
      <c r="H35" s="48"/>
      <c r="I35" s="296">
        <v>7.47</v>
      </c>
      <c r="J35" s="94"/>
      <c r="K35" s="297">
        <f>ROUND(G35*I35,2)</f>
        <v>19.94</v>
      </c>
      <c r="L35" s="91"/>
      <c r="M35" s="53">
        <f>SUM(K32:K35)</f>
        <v>818.84</v>
      </c>
      <c r="O35" s="86"/>
      <c r="P35" s="86"/>
    </row>
    <row r="36" spans="1:16" s="85" customFormat="1" ht="13.5" customHeight="1">
      <c r="A36" s="78" t="s">
        <v>537</v>
      </c>
      <c r="B36" s="79" t="s">
        <v>1067</v>
      </c>
      <c r="C36" s="137"/>
      <c r="D36" s="137"/>
      <c r="E36" s="138"/>
      <c r="F36" s="139"/>
      <c r="G36" s="41"/>
      <c r="H36" s="48"/>
      <c r="I36" s="183"/>
      <c r="J36" s="94"/>
      <c r="K36" s="87"/>
      <c r="L36" s="91"/>
      <c r="M36" s="53"/>
      <c r="O36" s="86"/>
      <c r="P36" s="86"/>
    </row>
    <row r="37" spans="1:16" s="85" customFormat="1" ht="13.5" customHeight="1">
      <c r="A37" s="37" t="s">
        <v>538</v>
      </c>
      <c r="B37" s="38" t="s">
        <v>1095</v>
      </c>
      <c r="C37" s="39"/>
      <c r="D37" s="39"/>
      <c r="E37" s="98"/>
      <c r="F37" s="40" t="s">
        <v>1024</v>
      </c>
      <c r="G37" s="41">
        <v>12</v>
      </c>
      <c r="H37" s="48"/>
      <c r="I37" s="183">
        <v>3.58</v>
      </c>
      <c r="J37" s="94"/>
      <c r="K37" s="297">
        <f>ROUND(G37*I37,2)</f>
        <v>42.96</v>
      </c>
      <c r="L37" s="91"/>
      <c r="M37" s="53"/>
      <c r="O37" s="86"/>
      <c r="P37" s="86"/>
    </row>
    <row r="38" spans="1:16" s="85" customFormat="1" ht="13.5" customHeight="1">
      <c r="A38" s="37" t="s">
        <v>539</v>
      </c>
      <c r="B38" s="38" t="s">
        <v>1112</v>
      </c>
      <c r="C38" s="39"/>
      <c r="D38" s="39"/>
      <c r="E38" s="98"/>
      <c r="F38" s="40" t="s">
        <v>1024</v>
      </c>
      <c r="G38" s="41">
        <v>18</v>
      </c>
      <c r="H38" s="48"/>
      <c r="I38" s="183">
        <v>11.81</v>
      </c>
      <c r="J38" s="94"/>
      <c r="K38" s="297">
        <f>ROUND(G38*I38,2)</f>
        <v>212.58</v>
      </c>
      <c r="L38" s="91"/>
      <c r="M38" s="53"/>
      <c r="O38" s="86"/>
      <c r="P38" s="86"/>
    </row>
    <row r="39" spans="1:16" s="85" customFormat="1" ht="13.5" customHeight="1" thickBot="1">
      <c r="A39" s="37" t="s">
        <v>540</v>
      </c>
      <c r="B39" s="27" t="s">
        <v>1068</v>
      </c>
      <c r="C39" s="39"/>
      <c r="D39" s="39"/>
      <c r="E39" s="98"/>
      <c r="F39" s="40" t="s">
        <v>1023</v>
      </c>
      <c r="G39" s="41">
        <v>1</v>
      </c>
      <c r="H39" s="48"/>
      <c r="I39" s="183">
        <v>48.76</v>
      </c>
      <c r="J39" s="94"/>
      <c r="K39" s="297">
        <f>ROUND(G39*I39,2)</f>
        <v>48.76</v>
      </c>
      <c r="L39" s="95"/>
      <c r="M39" s="53"/>
      <c r="O39" s="86"/>
      <c r="P39" s="86"/>
    </row>
    <row r="40" spans="1:13" ht="19.5" customHeight="1" thickTop="1">
      <c r="A40" s="69" t="str">
        <f>Plan1!A52</f>
        <v>DATA:   03/03/2005   </v>
      </c>
      <c r="B40" s="70"/>
      <c r="C40" s="71" t="s">
        <v>1026</v>
      </c>
      <c r="D40" s="70"/>
      <c r="E40" s="72"/>
      <c r="F40" s="70" t="s">
        <v>1013</v>
      </c>
      <c r="G40" s="72"/>
      <c r="H40" s="70" t="s">
        <v>1020</v>
      </c>
      <c r="I40" s="72"/>
      <c r="J40" s="70"/>
      <c r="K40" s="104">
        <f>SUM(K5:K39)</f>
        <v>155555.34999999983</v>
      </c>
      <c r="L40" s="97"/>
      <c r="M40" s="345">
        <f>SUM(M5:M39)</f>
        <v>155251.04999999987</v>
      </c>
    </row>
    <row r="41" spans="1:13" ht="19.5" customHeight="1" thickBot="1">
      <c r="A41" s="24"/>
      <c r="B41" s="25"/>
      <c r="C41" s="56"/>
      <c r="D41" s="23"/>
      <c r="E41" s="57"/>
      <c r="F41" s="23"/>
      <c r="G41" s="57"/>
      <c r="H41" s="23" t="s">
        <v>1021</v>
      </c>
      <c r="I41" s="57"/>
      <c r="J41" s="23"/>
      <c r="K41" s="73"/>
      <c r="L41" s="23"/>
      <c r="M41" s="346"/>
    </row>
    <row r="42" spans="3:13" ht="15" customHeight="1" thickTop="1">
      <c r="C42" s="55"/>
      <c r="M42" s="75"/>
    </row>
    <row r="43" spans="2:6" ht="15" customHeight="1">
      <c r="B43" s="164"/>
      <c r="C43" s="161"/>
      <c r="D43" s="161"/>
      <c r="E43" s="161"/>
      <c r="F43" s="166"/>
    </row>
    <row r="44" spans="2:6" ht="15" customHeight="1">
      <c r="B44" s="164"/>
      <c r="C44" s="161"/>
      <c r="D44" s="161"/>
      <c r="E44" s="161"/>
      <c r="F44" s="165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7"/>
  <sheetViews>
    <sheetView zoomScale="75" zoomScaleNormal="75" zoomScalePageLayoutView="0" workbookViewId="0" topLeftCell="A1">
      <selection activeCell="I17" sqref="I17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1014</v>
      </c>
    </row>
    <row r="2" spans="1:13" ht="15" customHeight="1" thickTop="1">
      <c r="A2" s="7"/>
      <c r="B2" s="31" t="s">
        <v>1005</v>
      </c>
      <c r="C2" s="4"/>
      <c r="D2" s="193" t="s">
        <v>953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1006</v>
      </c>
      <c r="C3" s="5"/>
      <c r="D3" s="199"/>
      <c r="E3" s="199"/>
      <c r="F3" s="199"/>
      <c r="G3" s="199"/>
      <c r="H3" s="58"/>
      <c r="I3" s="60" t="s">
        <v>1015</v>
      </c>
      <c r="J3" s="3"/>
      <c r="K3" s="42"/>
      <c r="L3" s="59"/>
      <c r="M3" s="81" t="s">
        <v>903</v>
      </c>
    </row>
    <row r="4" spans="1:13" ht="15" customHeight="1" thickTop="1">
      <c r="A4" s="8"/>
      <c r="B4" s="34" t="s">
        <v>1007</v>
      </c>
      <c r="C4" s="5"/>
      <c r="D4" s="199" t="s">
        <v>1027</v>
      </c>
      <c r="E4" s="199"/>
      <c r="F4" s="199"/>
      <c r="G4" s="199"/>
      <c r="H4" s="61" t="s">
        <v>1008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1009</v>
      </c>
      <c r="I5" s="65"/>
      <c r="J5" s="64"/>
      <c r="K5" s="302">
        <f>Plan18!K40</f>
        <v>155555.34999999983</v>
      </c>
      <c r="L5" s="66"/>
      <c r="M5" s="339">
        <f>Plan18!M40</f>
        <v>155251.04999999987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1016</v>
      </c>
      <c r="K6" s="14"/>
      <c r="L6" s="14"/>
      <c r="M6" s="342"/>
    </row>
    <row r="7" spans="1:13" ht="15" customHeight="1">
      <c r="A7" s="11" t="s">
        <v>1010</v>
      </c>
      <c r="B7" s="12"/>
      <c r="C7" s="16" t="s">
        <v>1011</v>
      </c>
      <c r="D7" s="12"/>
      <c r="E7" s="12"/>
      <c r="F7" s="17" t="s">
        <v>1012</v>
      </c>
      <c r="G7" s="18" t="s">
        <v>1017</v>
      </c>
      <c r="H7" s="43" t="s">
        <v>1018</v>
      </c>
      <c r="I7" s="43"/>
      <c r="J7" s="49" t="s">
        <v>1019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2.75" customHeight="1" thickTop="1">
      <c r="A9" s="109" t="s">
        <v>541</v>
      </c>
      <c r="B9" s="27" t="s">
        <v>13</v>
      </c>
      <c r="C9" s="28"/>
      <c r="D9" s="28"/>
      <c r="E9" s="29"/>
      <c r="F9" s="30" t="s">
        <v>1023</v>
      </c>
      <c r="G9" s="36">
        <v>1</v>
      </c>
      <c r="H9" s="46"/>
      <c r="I9" s="46">
        <v>92.5</v>
      </c>
      <c r="J9" s="105"/>
      <c r="K9" s="297">
        <f>ROUND(G9*I9,2)</f>
        <v>92.5</v>
      </c>
      <c r="L9" s="113"/>
      <c r="M9" s="344"/>
    </row>
    <row r="10" spans="1:13" ht="12.75" customHeight="1">
      <c r="A10" s="109" t="s">
        <v>542</v>
      </c>
      <c r="B10" s="38" t="s">
        <v>492</v>
      </c>
      <c r="C10" s="39"/>
      <c r="D10" s="39"/>
      <c r="E10" s="98"/>
      <c r="F10" s="30" t="s">
        <v>1023</v>
      </c>
      <c r="G10" s="36">
        <v>4</v>
      </c>
      <c r="H10" s="113"/>
      <c r="I10" s="183">
        <v>202.28</v>
      </c>
      <c r="J10" s="105"/>
      <c r="K10" s="297">
        <f>ROUND(G10*I10,2)</f>
        <v>809.12</v>
      </c>
      <c r="L10" s="113"/>
      <c r="M10" s="344"/>
    </row>
    <row r="11" spans="1:13" ht="12.75" customHeight="1">
      <c r="A11" s="109" t="s">
        <v>543</v>
      </c>
      <c r="B11" s="38" t="s">
        <v>1069</v>
      </c>
      <c r="C11" s="39"/>
      <c r="D11" s="39"/>
      <c r="E11" s="98"/>
      <c r="F11" s="30" t="s">
        <v>1023</v>
      </c>
      <c r="G11" s="36">
        <v>4</v>
      </c>
      <c r="H11" s="113"/>
      <c r="I11" s="183">
        <v>150.25</v>
      </c>
      <c r="J11" s="105"/>
      <c r="K11" s="297">
        <f aca="true" t="shared" si="0" ref="K11:K20">ROUND(G11*I11,2)</f>
        <v>601</v>
      </c>
      <c r="L11" s="113"/>
      <c r="M11" s="344"/>
    </row>
    <row r="12" spans="1:16" s="101" customFormat="1" ht="12.75" customHeight="1">
      <c r="A12" s="109" t="s">
        <v>544</v>
      </c>
      <c r="B12" s="38" t="s">
        <v>1070</v>
      </c>
      <c r="C12" s="39"/>
      <c r="D12" s="39"/>
      <c r="E12" s="98"/>
      <c r="F12" s="40" t="s">
        <v>1023</v>
      </c>
      <c r="G12" s="36">
        <v>4</v>
      </c>
      <c r="H12" s="47"/>
      <c r="I12" s="183">
        <v>21.07</v>
      </c>
      <c r="J12" s="88"/>
      <c r="K12" s="297">
        <f t="shared" si="0"/>
        <v>84.28</v>
      </c>
      <c r="L12" s="89"/>
      <c r="M12" s="52"/>
      <c r="O12" s="102"/>
      <c r="P12" s="102"/>
    </row>
    <row r="13" spans="1:16" s="101" customFormat="1" ht="12.75" customHeight="1">
      <c r="A13" s="109" t="s">
        <v>545</v>
      </c>
      <c r="B13" s="38" t="s">
        <v>1071</v>
      </c>
      <c r="C13" s="39"/>
      <c r="D13" s="39"/>
      <c r="E13" s="98"/>
      <c r="F13" s="40" t="s">
        <v>1023</v>
      </c>
      <c r="G13" s="36">
        <v>4</v>
      </c>
      <c r="H13" s="47"/>
      <c r="I13" s="183">
        <v>20.9</v>
      </c>
      <c r="J13" s="88"/>
      <c r="K13" s="297">
        <f t="shared" si="0"/>
        <v>83.6</v>
      </c>
      <c r="L13" s="89"/>
      <c r="M13" s="52"/>
      <c r="O13" s="102"/>
      <c r="P13" s="102"/>
    </row>
    <row r="14" spans="1:16" s="101" customFormat="1" ht="12.75" customHeight="1">
      <c r="A14" s="109" t="s">
        <v>546</v>
      </c>
      <c r="B14" s="38" t="s">
        <v>1072</v>
      </c>
      <c r="C14" s="39"/>
      <c r="D14" s="39"/>
      <c r="E14" s="98"/>
      <c r="F14" s="40" t="s">
        <v>1023</v>
      </c>
      <c r="G14" s="118">
        <v>4</v>
      </c>
      <c r="H14" s="47"/>
      <c r="I14" s="183">
        <v>22.8</v>
      </c>
      <c r="J14" s="88"/>
      <c r="K14" s="297">
        <f t="shared" si="0"/>
        <v>91.2</v>
      </c>
      <c r="L14" s="89"/>
      <c r="M14" s="52"/>
      <c r="O14" s="102"/>
      <c r="P14" s="102"/>
    </row>
    <row r="15" spans="1:16" s="101" customFormat="1" ht="12.75" customHeight="1">
      <c r="A15" s="109" t="s">
        <v>547</v>
      </c>
      <c r="B15" s="38" t="s">
        <v>1073</v>
      </c>
      <c r="C15" s="39"/>
      <c r="D15" s="39"/>
      <c r="E15" s="98"/>
      <c r="F15" s="40" t="s">
        <v>1023</v>
      </c>
      <c r="G15" s="118">
        <v>4</v>
      </c>
      <c r="H15" s="47"/>
      <c r="I15" s="183">
        <v>111.25</v>
      </c>
      <c r="J15" s="88"/>
      <c r="K15" s="297">
        <f t="shared" si="0"/>
        <v>445</v>
      </c>
      <c r="L15" s="89"/>
      <c r="M15" s="52"/>
      <c r="O15" s="102"/>
      <c r="P15" s="102"/>
    </row>
    <row r="16" spans="1:16" s="101" customFormat="1" ht="12.75" customHeight="1">
      <c r="A16" s="109" t="s">
        <v>548</v>
      </c>
      <c r="B16" s="84" t="s">
        <v>1096</v>
      </c>
      <c r="C16" s="39"/>
      <c r="D16" s="39"/>
      <c r="E16" s="98"/>
      <c r="F16" s="40" t="s">
        <v>1024</v>
      </c>
      <c r="G16" s="36">
        <v>6</v>
      </c>
      <c r="H16" s="47"/>
      <c r="I16" s="183">
        <v>6.11</v>
      </c>
      <c r="J16" s="88"/>
      <c r="K16" s="297">
        <f t="shared" si="0"/>
        <v>36.66</v>
      </c>
      <c r="L16" s="89"/>
      <c r="M16" s="52"/>
      <c r="O16" s="102"/>
      <c r="P16" s="102"/>
    </row>
    <row r="17" spans="1:16" s="101" customFormat="1" ht="12.75" customHeight="1">
      <c r="A17" s="109" t="s">
        <v>549</v>
      </c>
      <c r="B17" s="84" t="s">
        <v>1121</v>
      </c>
      <c r="C17" s="39"/>
      <c r="D17" s="39"/>
      <c r="E17" s="98"/>
      <c r="F17" s="40" t="s">
        <v>1024</v>
      </c>
      <c r="G17" s="36">
        <v>9</v>
      </c>
      <c r="H17" s="47"/>
      <c r="I17" s="183">
        <v>9.65</v>
      </c>
      <c r="J17" s="88"/>
      <c r="K17" s="297">
        <f t="shared" si="0"/>
        <v>86.85</v>
      </c>
      <c r="L17" s="89"/>
      <c r="M17" s="52"/>
      <c r="O17" s="102"/>
      <c r="P17" s="102"/>
    </row>
    <row r="18" spans="1:16" s="101" customFormat="1" ht="12.75" customHeight="1">
      <c r="A18" s="109" t="s">
        <v>550</v>
      </c>
      <c r="B18" s="84" t="s">
        <v>9</v>
      </c>
      <c r="C18" s="39"/>
      <c r="D18" s="39"/>
      <c r="E18" s="98"/>
      <c r="F18" s="40" t="s">
        <v>1024</v>
      </c>
      <c r="G18" s="36">
        <v>6</v>
      </c>
      <c r="H18" s="47"/>
      <c r="I18" s="183">
        <v>11.25</v>
      </c>
      <c r="J18" s="88"/>
      <c r="K18" s="297">
        <f t="shared" si="0"/>
        <v>67.5</v>
      </c>
      <c r="L18" s="89"/>
      <c r="M18" s="52"/>
      <c r="O18" s="102"/>
      <c r="P18" s="102"/>
    </row>
    <row r="19" spans="1:16" s="101" customFormat="1" ht="12.75" customHeight="1">
      <c r="A19" s="109" t="s">
        <v>551</v>
      </c>
      <c r="B19" s="38" t="s">
        <v>1113</v>
      </c>
      <c r="C19" s="39"/>
      <c r="D19" s="39"/>
      <c r="E19" s="98"/>
      <c r="F19" s="40" t="s">
        <v>1024</v>
      </c>
      <c r="G19" s="36">
        <v>18</v>
      </c>
      <c r="H19" s="47"/>
      <c r="I19" s="183">
        <v>13.53</v>
      </c>
      <c r="J19" s="88"/>
      <c r="K19" s="297">
        <f t="shared" si="0"/>
        <v>243.54</v>
      </c>
      <c r="L19" s="89"/>
      <c r="M19" s="52"/>
      <c r="O19" s="102"/>
      <c r="P19" s="102"/>
    </row>
    <row r="20" spans="1:16" s="101" customFormat="1" ht="12.75" customHeight="1">
      <c r="A20" s="109" t="s">
        <v>933</v>
      </c>
      <c r="B20" s="38" t="s">
        <v>1074</v>
      </c>
      <c r="C20" s="39"/>
      <c r="D20" s="39"/>
      <c r="E20" s="98"/>
      <c r="F20" s="40" t="s">
        <v>1023</v>
      </c>
      <c r="G20" s="41">
        <v>1</v>
      </c>
      <c r="H20" s="48"/>
      <c r="I20" s="183">
        <v>26.18</v>
      </c>
      <c r="J20" s="94"/>
      <c r="K20" s="297">
        <f t="shared" si="0"/>
        <v>26.18</v>
      </c>
      <c r="L20" s="95"/>
      <c r="M20" s="53">
        <f>SUM(Plan18!K37:K39)+SUM(Plan19!K9:K20)</f>
        <v>2971.7299999999996</v>
      </c>
      <c r="O20" s="102"/>
      <c r="P20" s="102"/>
    </row>
    <row r="21" spans="1:16" s="101" customFormat="1" ht="12.75" customHeight="1">
      <c r="A21" s="76" t="s">
        <v>552</v>
      </c>
      <c r="B21" s="79" t="s">
        <v>1060</v>
      </c>
      <c r="C21" s="39"/>
      <c r="D21" s="39"/>
      <c r="E21" s="98"/>
      <c r="F21" s="40"/>
      <c r="G21" s="41"/>
      <c r="H21" s="48"/>
      <c r="I21" s="183"/>
      <c r="J21" s="94"/>
      <c r="K21" s="87"/>
      <c r="L21" s="95"/>
      <c r="M21" s="53"/>
      <c r="O21" s="102"/>
      <c r="P21" s="102"/>
    </row>
    <row r="22" spans="1:16" s="101" customFormat="1" ht="12.75" customHeight="1">
      <c r="A22" s="35" t="s">
        <v>553</v>
      </c>
      <c r="B22" s="38" t="s">
        <v>1090</v>
      </c>
      <c r="C22" s="39"/>
      <c r="D22" s="39"/>
      <c r="E22" s="98"/>
      <c r="F22" s="40"/>
      <c r="G22" s="41"/>
      <c r="H22" s="48"/>
      <c r="I22" s="183"/>
      <c r="J22" s="94"/>
      <c r="K22" s="45"/>
      <c r="L22" s="95"/>
      <c r="M22" s="53"/>
      <c r="O22" s="102"/>
      <c r="P22" s="102"/>
    </row>
    <row r="23" spans="1:16" s="101" customFormat="1" ht="12.75" customHeight="1">
      <c r="A23" s="35"/>
      <c r="B23" s="38" t="s">
        <v>1089</v>
      </c>
      <c r="C23" s="39"/>
      <c r="D23" s="39"/>
      <c r="E23" s="98"/>
      <c r="F23" s="40" t="s">
        <v>1023</v>
      </c>
      <c r="G23" s="41">
        <v>3</v>
      </c>
      <c r="H23" s="48"/>
      <c r="I23" s="183">
        <v>112.64</v>
      </c>
      <c r="J23" s="94"/>
      <c r="K23" s="297">
        <f>ROUND(G23*I23,2)</f>
        <v>337.92</v>
      </c>
      <c r="L23" s="95"/>
      <c r="M23" s="53"/>
      <c r="O23" s="102"/>
      <c r="P23" s="102"/>
    </row>
    <row r="24" spans="1:16" s="101" customFormat="1" ht="12.75" customHeight="1">
      <c r="A24" s="35" t="s">
        <v>554</v>
      </c>
      <c r="B24" s="38" t="s">
        <v>1111</v>
      </c>
      <c r="C24" s="28"/>
      <c r="D24" s="28"/>
      <c r="E24" s="29"/>
      <c r="F24" s="40"/>
      <c r="G24" s="41"/>
      <c r="H24" s="48"/>
      <c r="I24" s="183"/>
      <c r="J24" s="94"/>
      <c r="K24" s="45"/>
      <c r="L24" s="95"/>
      <c r="M24" s="53"/>
      <c r="O24" s="102"/>
      <c r="P24" s="102"/>
    </row>
    <row r="25" spans="1:16" s="101" customFormat="1" ht="12.75" customHeight="1">
      <c r="A25" s="35"/>
      <c r="B25" s="38" t="s">
        <v>1110</v>
      </c>
      <c r="C25" s="39"/>
      <c r="D25" s="39"/>
      <c r="E25" s="98"/>
      <c r="F25" s="40" t="s">
        <v>1023</v>
      </c>
      <c r="G25" s="41">
        <v>1</v>
      </c>
      <c r="H25" s="48"/>
      <c r="I25" s="183">
        <v>42.58</v>
      </c>
      <c r="J25" s="94"/>
      <c r="K25" s="297">
        <f>ROUND(G25*I25,2)</f>
        <v>42.58</v>
      </c>
      <c r="L25" s="95"/>
      <c r="M25" s="53">
        <f>SUM(K23:K25)</f>
        <v>380.5</v>
      </c>
      <c r="O25" s="102"/>
      <c r="P25" s="102"/>
    </row>
    <row r="26" spans="1:16" s="101" customFormat="1" ht="12.75" customHeight="1">
      <c r="A26" s="141" t="s">
        <v>556</v>
      </c>
      <c r="B26" s="79" t="s">
        <v>1049</v>
      </c>
      <c r="C26" s="39"/>
      <c r="D26" s="39"/>
      <c r="E26" s="98"/>
      <c r="F26" s="40"/>
      <c r="G26" s="41"/>
      <c r="H26" s="48"/>
      <c r="I26" s="183"/>
      <c r="J26" s="94"/>
      <c r="K26" s="45"/>
      <c r="L26" s="95"/>
      <c r="M26" s="53"/>
      <c r="O26" s="102"/>
      <c r="P26" s="102"/>
    </row>
    <row r="27" spans="1:16" s="101" customFormat="1" ht="12.75" customHeight="1">
      <c r="A27" s="37" t="s">
        <v>557</v>
      </c>
      <c r="B27" s="38" t="s">
        <v>1080</v>
      </c>
      <c r="C27" s="39"/>
      <c r="D27" s="39"/>
      <c r="E27" s="98"/>
      <c r="F27" s="40" t="s">
        <v>1022</v>
      </c>
      <c r="G27" s="41">
        <v>13.14</v>
      </c>
      <c r="H27" s="48"/>
      <c r="I27" s="183">
        <v>122.5</v>
      </c>
      <c r="J27" s="94"/>
      <c r="K27" s="297">
        <f>ROUND(G27*I27,2)</f>
        <v>1609.65</v>
      </c>
      <c r="L27" s="95"/>
      <c r="M27" s="53">
        <f>SUM(K27)</f>
        <v>1609.65</v>
      </c>
      <c r="O27" s="102"/>
      <c r="P27" s="102"/>
    </row>
    <row r="28" spans="1:16" s="101" customFormat="1" ht="12.75" customHeight="1">
      <c r="A28" s="78" t="s">
        <v>558</v>
      </c>
      <c r="B28" s="79" t="s">
        <v>1033</v>
      </c>
      <c r="C28" s="39"/>
      <c r="D28" s="39"/>
      <c r="E28" s="98"/>
      <c r="F28" s="40"/>
      <c r="G28" s="41"/>
      <c r="H28" s="48"/>
      <c r="I28" s="183"/>
      <c r="J28" s="94"/>
      <c r="K28" s="45"/>
      <c r="L28" s="95"/>
      <c r="M28" s="53"/>
      <c r="O28" s="102"/>
      <c r="P28" s="102"/>
    </row>
    <row r="29" spans="1:16" s="101" customFormat="1" ht="12.75" customHeight="1">
      <c r="A29" s="37" t="s">
        <v>559</v>
      </c>
      <c r="B29" s="38" t="s">
        <v>1034</v>
      </c>
      <c r="C29" s="39"/>
      <c r="D29" s="39"/>
      <c r="E29" s="98"/>
      <c r="F29" s="40"/>
      <c r="G29" s="41"/>
      <c r="H29" s="48"/>
      <c r="I29" s="185"/>
      <c r="J29" s="94"/>
      <c r="K29" s="45"/>
      <c r="L29" s="95"/>
      <c r="M29" s="53"/>
      <c r="O29" s="102"/>
      <c r="P29" s="102"/>
    </row>
    <row r="30" spans="1:16" s="85" customFormat="1" ht="12.75" customHeight="1">
      <c r="A30" s="37"/>
      <c r="B30" s="38" t="s">
        <v>1035</v>
      </c>
      <c r="C30" s="39"/>
      <c r="D30" s="39"/>
      <c r="E30" s="98"/>
      <c r="F30" s="40" t="s">
        <v>1022</v>
      </c>
      <c r="G30" s="41">
        <v>52.45</v>
      </c>
      <c r="H30" s="48"/>
      <c r="I30" s="183">
        <v>2.39</v>
      </c>
      <c r="J30" s="94"/>
      <c r="K30" s="297">
        <f>ROUND(G30*I30,2)</f>
        <v>125.36</v>
      </c>
      <c r="L30" s="91"/>
      <c r="M30" s="53"/>
      <c r="O30" s="86"/>
      <c r="P30" s="86"/>
    </row>
    <row r="31" spans="1:16" s="85" customFormat="1" ht="12.75" customHeight="1">
      <c r="A31" s="37" t="s">
        <v>560</v>
      </c>
      <c r="B31" s="84" t="s">
        <v>1037</v>
      </c>
      <c r="C31" s="39"/>
      <c r="D31" s="39"/>
      <c r="E31" s="98"/>
      <c r="F31" s="40" t="s">
        <v>1022</v>
      </c>
      <c r="G31" s="41">
        <v>52.45</v>
      </c>
      <c r="H31" s="48"/>
      <c r="I31" s="183">
        <v>16.43</v>
      </c>
      <c r="J31" s="94"/>
      <c r="K31" s="297">
        <f>ROUND(G31*I31,2)</f>
        <v>861.75</v>
      </c>
      <c r="L31" s="91"/>
      <c r="M31" s="53"/>
      <c r="O31" s="86"/>
      <c r="P31" s="86"/>
    </row>
    <row r="32" spans="1:16" s="85" customFormat="1" ht="12.75" customHeight="1">
      <c r="A32" s="37" t="s">
        <v>561</v>
      </c>
      <c r="B32" s="38" t="s">
        <v>1075</v>
      </c>
      <c r="C32" s="39"/>
      <c r="D32" s="39"/>
      <c r="E32" s="98"/>
      <c r="F32" s="40"/>
      <c r="G32" s="41"/>
      <c r="H32" s="48"/>
      <c r="I32" s="183"/>
      <c r="J32" s="94"/>
      <c r="K32" s="45"/>
      <c r="L32" s="91"/>
      <c r="M32" s="53"/>
      <c r="O32" s="86"/>
      <c r="P32" s="86"/>
    </row>
    <row r="33" spans="1:16" s="85" customFormat="1" ht="12.75" customHeight="1">
      <c r="A33" s="37"/>
      <c r="B33" s="38" t="s">
        <v>1076</v>
      </c>
      <c r="C33" s="39"/>
      <c r="D33" s="39"/>
      <c r="E33" s="98"/>
      <c r="F33" s="40" t="s">
        <v>1077</v>
      </c>
      <c r="G33" s="41">
        <v>52.45</v>
      </c>
      <c r="H33" s="48"/>
      <c r="I33" s="45">
        <v>22.88</v>
      </c>
      <c r="J33" s="94"/>
      <c r="K33" s="297">
        <f>ROUND(G33*I33,2)</f>
        <v>1200.06</v>
      </c>
      <c r="L33" s="91"/>
      <c r="M33" s="53"/>
      <c r="O33" s="86"/>
      <c r="P33" s="86"/>
    </row>
    <row r="34" spans="1:16" s="85" customFormat="1" ht="12.75" customHeight="1">
      <c r="A34" s="37" t="s">
        <v>562</v>
      </c>
      <c r="B34" s="84" t="s">
        <v>1165</v>
      </c>
      <c r="C34" s="39"/>
      <c r="D34" s="67"/>
      <c r="E34" s="68"/>
      <c r="F34" s="40" t="s">
        <v>1024</v>
      </c>
      <c r="G34" s="41">
        <v>2</v>
      </c>
      <c r="H34" s="48"/>
      <c r="I34" s="183">
        <v>22.88</v>
      </c>
      <c r="J34" s="94"/>
      <c r="K34" s="297">
        <f>ROUND(G34*I34,2)</f>
        <v>45.76</v>
      </c>
      <c r="L34" s="91"/>
      <c r="M34" s="53">
        <f>SUM(K30:K34)</f>
        <v>2232.9300000000003</v>
      </c>
      <c r="O34" s="86"/>
      <c r="P34" s="86"/>
    </row>
    <row r="35" spans="1:16" s="85" customFormat="1" ht="12.75" customHeight="1">
      <c r="A35" s="141" t="s">
        <v>563</v>
      </c>
      <c r="B35" s="79" t="s">
        <v>1036</v>
      </c>
      <c r="C35" s="39"/>
      <c r="D35" s="39"/>
      <c r="E35" s="98"/>
      <c r="F35" s="40"/>
      <c r="G35" s="41"/>
      <c r="H35" s="48"/>
      <c r="I35" s="14"/>
      <c r="J35" s="94"/>
      <c r="K35" s="103"/>
      <c r="L35" s="91"/>
      <c r="M35" s="53"/>
      <c r="O35" s="86"/>
      <c r="P35" s="86"/>
    </row>
    <row r="36" spans="1:16" s="85" customFormat="1" ht="12.75" customHeight="1">
      <c r="A36" s="142" t="s">
        <v>564</v>
      </c>
      <c r="B36" s="38" t="s">
        <v>1087</v>
      </c>
      <c r="C36" s="39"/>
      <c r="D36" s="39"/>
      <c r="E36" s="98"/>
      <c r="F36" s="40" t="s">
        <v>1022</v>
      </c>
      <c r="G36" s="41">
        <v>16.06</v>
      </c>
      <c r="H36" s="48"/>
      <c r="I36" s="183">
        <v>17.04</v>
      </c>
      <c r="J36" s="94"/>
      <c r="K36" s="297">
        <f>ROUND(G36*I36,2)</f>
        <v>273.66</v>
      </c>
      <c r="L36" s="91"/>
      <c r="M36" s="53"/>
      <c r="O36" s="86"/>
      <c r="P36" s="86"/>
    </row>
    <row r="37" spans="1:16" s="85" customFormat="1" ht="12.75" customHeight="1">
      <c r="A37" s="142" t="s">
        <v>565</v>
      </c>
      <c r="B37" s="38" t="s">
        <v>1114</v>
      </c>
      <c r="C37" s="39"/>
      <c r="D37" s="39"/>
      <c r="E37" s="98"/>
      <c r="F37" s="40" t="s">
        <v>1022</v>
      </c>
      <c r="G37" s="41">
        <v>16.06</v>
      </c>
      <c r="H37" s="48"/>
      <c r="I37" s="183">
        <v>9.25</v>
      </c>
      <c r="J37" s="94"/>
      <c r="K37" s="297">
        <f>ROUND(G37*I37,2)</f>
        <v>148.56</v>
      </c>
      <c r="L37" s="91"/>
      <c r="M37" s="53"/>
      <c r="O37" s="86"/>
      <c r="P37" s="86"/>
    </row>
    <row r="38" spans="1:16" s="85" customFormat="1" ht="12.75" customHeight="1">
      <c r="A38" s="142" t="s">
        <v>566</v>
      </c>
      <c r="B38" s="27" t="s">
        <v>1117</v>
      </c>
      <c r="C38" s="39"/>
      <c r="D38" s="39"/>
      <c r="E38" s="98"/>
      <c r="F38" s="40" t="s">
        <v>1022</v>
      </c>
      <c r="G38" s="41">
        <v>16.06</v>
      </c>
      <c r="H38" s="48"/>
      <c r="I38" s="183">
        <v>24.8</v>
      </c>
      <c r="J38" s="94"/>
      <c r="K38" s="297">
        <f>ROUND(G38*I38,2)</f>
        <v>398.29</v>
      </c>
      <c r="L38" s="91"/>
      <c r="M38" s="53"/>
      <c r="O38" s="86"/>
      <c r="P38" s="86"/>
    </row>
    <row r="39" spans="1:16" s="85" customFormat="1" ht="12.75" customHeight="1" thickBot="1">
      <c r="A39" s="142" t="s">
        <v>567</v>
      </c>
      <c r="B39" s="27" t="s">
        <v>1124</v>
      </c>
      <c r="C39" s="39"/>
      <c r="D39" s="39"/>
      <c r="E39" s="98"/>
      <c r="F39" s="40" t="s">
        <v>1024</v>
      </c>
      <c r="G39" s="41">
        <v>0.8</v>
      </c>
      <c r="H39" s="48"/>
      <c r="I39" s="183">
        <v>18.4</v>
      </c>
      <c r="J39" s="94"/>
      <c r="K39" s="297">
        <f>ROUND(G39*I39,2)</f>
        <v>14.72</v>
      </c>
      <c r="L39" s="95"/>
      <c r="M39" s="53">
        <f>SUM(K36:K39)</f>
        <v>835.23</v>
      </c>
      <c r="O39" s="86"/>
      <c r="P39" s="86"/>
    </row>
    <row r="40" spans="1:13" ht="19.5" customHeight="1" thickTop="1">
      <c r="A40" s="69" t="str">
        <f>Plan1!A52</f>
        <v>DATA:   03/03/2005   </v>
      </c>
      <c r="B40" s="70"/>
      <c r="C40" s="71" t="s">
        <v>1026</v>
      </c>
      <c r="D40" s="70"/>
      <c r="E40" s="72"/>
      <c r="F40" s="70" t="s">
        <v>1013</v>
      </c>
      <c r="G40" s="72"/>
      <c r="H40" s="70" t="s">
        <v>1020</v>
      </c>
      <c r="I40" s="72"/>
      <c r="J40" s="70"/>
      <c r="K40" s="104">
        <f>SUM(K5:K39)</f>
        <v>163281.08999999985</v>
      </c>
      <c r="L40" s="97"/>
      <c r="M40" s="345">
        <f>SUM(M5:M39)</f>
        <v>163281.08999999988</v>
      </c>
    </row>
    <row r="41" spans="1:13" ht="19.5" customHeight="1" thickBot="1">
      <c r="A41" s="24"/>
      <c r="B41" s="25"/>
      <c r="C41" s="56"/>
      <c r="D41" s="23"/>
      <c r="E41" s="57"/>
      <c r="F41" s="23"/>
      <c r="G41" s="57"/>
      <c r="H41" s="23" t="s">
        <v>1021</v>
      </c>
      <c r="I41" s="57"/>
      <c r="J41" s="23"/>
      <c r="K41" s="73"/>
      <c r="L41" s="23"/>
      <c r="M41" s="346"/>
    </row>
    <row r="42" spans="3:13" ht="15" customHeight="1" thickTop="1">
      <c r="C42" s="55"/>
      <c r="M42" s="75"/>
    </row>
    <row r="43" spans="2:7" ht="15" customHeight="1">
      <c r="B43" s="174"/>
      <c r="C43" s="164"/>
      <c r="D43" s="164"/>
      <c r="E43" s="164"/>
      <c r="F43" s="166"/>
      <c r="G43" s="172"/>
    </row>
    <row r="44" spans="2:7" ht="15" customHeight="1">
      <c r="B44" s="164"/>
      <c r="C44" s="164"/>
      <c r="D44" s="164"/>
      <c r="E44" s="164"/>
      <c r="F44" s="166"/>
      <c r="G44" s="172"/>
    </row>
    <row r="45" spans="2:7" ht="15" customHeight="1">
      <c r="B45" s="164"/>
      <c r="C45" s="164"/>
      <c r="D45" s="164"/>
      <c r="E45" s="164"/>
      <c r="F45" s="166"/>
      <c r="G45" s="172"/>
    </row>
    <row r="46" spans="2:7" ht="15" customHeight="1">
      <c r="B46" s="164"/>
      <c r="C46" s="164"/>
      <c r="D46" s="164"/>
      <c r="E46" s="164"/>
      <c r="F46" s="166"/>
      <c r="G46" s="172"/>
    </row>
    <row r="47" spans="2:7" ht="15" customHeight="1">
      <c r="B47" s="164"/>
      <c r="C47" s="164"/>
      <c r="D47" s="164"/>
      <c r="E47" s="164"/>
      <c r="F47" s="166"/>
      <c r="G47" s="172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2">
      <selection activeCell="K42" sqref="K42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7.25" customHeight="1" thickBot="1">
      <c r="E1" s="26" t="s">
        <v>1014</v>
      </c>
    </row>
    <row r="2" spans="1:13" ht="15" customHeight="1" thickTop="1">
      <c r="A2" s="7"/>
      <c r="B2" s="31" t="s">
        <v>1005</v>
      </c>
      <c r="C2" s="4"/>
      <c r="D2" s="193" t="s">
        <v>953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1006</v>
      </c>
      <c r="C3" s="5"/>
      <c r="D3" s="199"/>
      <c r="E3" s="199"/>
      <c r="F3" s="199"/>
      <c r="G3" s="199"/>
      <c r="H3" s="58"/>
      <c r="I3" s="60" t="s">
        <v>1015</v>
      </c>
      <c r="J3" s="3"/>
      <c r="K3" s="42"/>
      <c r="L3" s="59"/>
      <c r="M3" s="81" t="s">
        <v>886</v>
      </c>
    </row>
    <row r="4" spans="1:13" ht="15" customHeight="1" thickTop="1">
      <c r="A4" s="8"/>
      <c r="B4" s="34" t="s">
        <v>1007</v>
      </c>
      <c r="C4" s="5"/>
      <c r="D4" s="199" t="s">
        <v>1027</v>
      </c>
      <c r="E4" s="199"/>
      <c r="F4" s="199"/>
      <c r="G4" s="199"/>
      <c r="H4" s="61" t="s">
        <v>1008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1009</v>
      </c>
      <c r="I5" s="65"/>
      <c r="J5" s="64"/>
      <c r="K5" s="302">
        <f>Plan1!K52</f>
        <v>25970.05</v>
      </c>
      <c r="L5" s="66"/>
      <c r="M5" s="339">
        <f>Plan1!M52</f>
        <v>25970.05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1016</v>
      </c>
      <c r="K6" s="14"/>
      <c r="L6" s="14"/>
      <c r="M6" s="15"/>
    </row>
    <row r="7" spans="1:13" ht="15" customHeight="1">
      <c r="A7" s="11" t="s">
        <v>1010</v>
      </c>
      <c r="B7" s="12"/>
      <c r="C7" s="16" t="s">
        <v>1011</v>
      </c>
      <c r="D7" s="12"/>
      <c r="E7" s="12"/>
      <c r="F7" s="17" t="s">
        <v>1012</v>
      </c>
      <c r="G7" s="18" t="s">
        <v>1017</v>
      </c>
      <c r="H7" s="43" t="s">
        <v>1018</v>
      </c>
      <c r="I7" s="43"/>
      <c r="J7" s="49" t="s">
        <v>1019</v>
      </c>
      <c r="K7" s="44"/>
      <c r="L7" s="49" t="s">
        <v>4</v>
      </c>
      <c r="M7" s="54"/>
    </row>
    <row r="8" spans="1:13" ht="9.7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51"/>
    </row>
    <row r="9" spans="1:13" ht="10.5" customHeight="1" thickTop="1">
      <c r="A9" s="114" t="s">
        <v>682</v>
      </c>
      <c r="B9" s="170" t="s">
        <v>10</v>
      </c>
      <c r="C9" s="143"/>
      <c r="D9" s="143"/>
      <c r="E9" s="143"/>
      <c r="F9" s="145"/>
      <c r="G9" s="146"/>
      <c r="H9" s="111"/>
      <c r="I9" s="184"/>
      <c r="J9" s="110"/>
      <c r="K9" s="112"/>
      <c r="L9" s="111"/>
      <c r="M9" s="340"/>
    </row>
    <row r="10" spans="1:13" ht="10.5" customHeight="1">
      <c r="A10" s="158" t="s">
        <v>683</v>
      </c>
      <c r="B10" s="28" t="s">
        <v>1130</v>
      </c>
      <c r="C10" s="28"/>
      <c r="D10" s="28"/>
      <c r="E10" s="28"/>
      <c r="F10" s="157"/>
      <c r="G10" s="36"/>
      <c r="H10" s="113"/>
      <c r="I10" s="46"/>
      <c r="J10" s="13"/>
      <c r="K10" s="122"/>
      <c r="L10" s="14"/>
      <c r="M10" s="341"/>
    </row>
    <row r="11" spans="1:13" ht="10.5" customHeight="1">
      <c r="A11" s="158"/>
      <c r="B11" s="28" t="s">
        <v>1131</v>
      </c>
      <c r="C11" s="28"/>
      <c r="D11" s="28"/>
      <c r="E11" s="28"/>
      <c r="F11" s="157" t="s">
        <v>1022</v>
      </c>
      <c r="G11" s="36">
        <v>5</v>
      </c>
      <c r="H11" s="113"/>
      <c r="I11" s="46">
        <v>275.45</v>
      </c>
      <c r="J11" s="13"/>
      <c r="K11" s="303">
        <f>ROUND(G11*I11,2)</f>
        <v>1377.25</v>
      </c>
      <c r="L11" s="14"/>
      <c r="M11" s="342">
        <f>K11</f>
        <v>1377.25</v>
      </c>
    </row>
    <row r="12" spans="1:13" ht="10.5" customHeight="1">
      <c r="A12" s="121" t="s">
        <v>943</v>
      </c>
      <c r="B12" s="116" t="s">
        <v>1025</v>
      </c>
      <c r="C12" s="152"/>
      <c r="D12" s="152"/>
      <c r="E12" s="152"/>
      <c r="F12" s="154"/>
      <c r="G12" s="162"/>
      <c r="H12" s="14"/>
      <c r="I12" s="185"/>
      <c r="J12" s="13"/>
      <c r="K12" s="303"/>
      <c r="L12" s="14"/>
      <c r="M12" s="341"/>
    </row>
    <row r="13" spans="1:13" ht="10.5" customHeight="1">
      <c r="A13" s="109" t="s">
        <v>944</v>
      </c>
      <c r="B13" s="171" t="s">
        <v>1040</v>
      </c>
      <c r="C13" s="28"/>
      <c r="D13" s="28"/>
      <c r="E13" s="28"/>
      <c r="F13" s="157"/>
      <c r="G13" s="36"/>
      <c r="H13" s="113"/>
      <c r="I13" s="183"/>
      <c r="J13" s="105"/>
      <c r="K13" s="303"/>
      <c r="L13" s="113"/>
      <c r="M13" s="343"/>
    </row>
    <row r="14" spans="1:13" ht="10.5" customHeight="1">
      <c r="A14" s="109"/>
      <c r="B14" s="171" t="s">
        <v>1041</v>
      </c>
      <c r="C14" s="28"/>
      <c r="D14" s="28"/>
      <c r="E14" s="28"/>
      <c r="F14" s="157" t="s">
        <v>1022</v>
      </c>
      <c r="G14" s="36">
        <v>258.38</v>
      </c>
      <c r="H14" s="113"/>
      <c r="I14" s="103">
        <v>5.62</v>
      </c>
      <c r="J14" s="105"/>
      <c r="K14" s="303">
        <f aca="true" t="shared" si="0" ref="K14:K47">ROUND(G14*I14,2)</f>
        <v>1452.1</v>
      </c>
      <c r="L14" s="113"/>
      <c r="M14" s="343"/>
    </row>
    <row r="15" spans="1:13" ht="10.5" customHeight="1">
      <c r="A15" s="109" t="s">
        <v>949</v>
      </c>
      <c r="B15" s="171" t="s">
        <v>1058</v>
      </c>
      <c r="C15" s="28"/>
      <c r="D15" s="28"/>
      <c r="E15" s="28"/>
      <c r="F15" s="157"/>
      <c r="G15" s="36"/>
      <c r="H15" s="113"/>
      <c r="I15" s="103"/>
      <c r="J15" s="105"/>
      <c r="K15" s="303"/>
      <c r="L15" s="113"/>
      <c r="M15" s="343"/>
    </row>
    <row r="16" spans="1:13" ht="10.5" customHeight="1">
      <c r="A16" s="109"/>
      <c r="B16" s="171" t="s">
        <v>1059</v>
      </c>
      <c r="C16" s="28"/>
      <c r="D16" s="28"/>
      <c r="E16" s="28"/>
      <c r="F16" s="157" t="s">
        <v>1022</v>
      </c>
      <c r="G16" s="36">
        <v>62.72</v>
      </c>
      <c r="H16" s="113"/>
      <c r="I16" s="103">
        <v>7.36</v>
      </c>
      <c r="J16" s="105"/>
      <c r="K16" s="303">
        <f t="shared" si="0"/>
        <v>461.62</v>
      </c>
      <c r="L16" s="113"/>
      <c r="M16" s="343"/>
    </row>
    <row r="17" spans="1:13" ht="10.5" customHeight="1">
      <c r="A17" s="109" t="s">
        <v>950</v>
      </c>
      <c r="B17" s="171" t="s">
        <v>1042</v>
      </c>
      <c r="C17" s="28"/>
      <c r="D17" s="28"/>
      <c r="E17" s="28"/>
      <c r="F17" s="157" t="s">
        <v>1022</v>
      </c>
      <c r="G17" s="36">
        <v>321.1</v>
      </c>
      <c r="H17" s="113"/>
      <c r="I17" s="103">
        <v>9.34</v>
      </c>
      <c r="J17" s="105"/>
      <c r="K17" s="303">
        <f t="shared" si="0"/>
        <v>2999.07</v>
      </c>
      <c r="L17" s="113"/>
      <c r="M17" s="344">
        <f>SUM(K14:K17)</f>
        <v>4912.79</v>
      </c>
    </row>
    <row r="18" spans="1:13" ht="10.5" customHeight="1">
      <c r="A18" s="120" t="s">
        <v>951</v>
      </c>
      <c r="B18" s="323" t="s">
        <v>1062</v>
      </c>
      <c r="C18" s="28"/>
      <c r="D18" s="28"/>
      <c r="E18" s="28"/>
      <c r="F18" s="157"/>
      <c r="G18" s="36"/>
      <c r="H18" s="113"/>
      <c r="I18" s="103"/>
      <c r="J18" s="105"/>
      <c r="K18" s="303"/>
      <c r="L18" s="113"/>
      <c r="M18" s="343"/>
    </row>
    <row r="19" spans="1:13" ht="10.5" customHeight="1">
      <c r="A19" s="109" t="s">
        <v>952</v>
      </c>
      <c r="B19" s="171" t="s">
        <v>684</v>
      </c>
      <c r="C19" s="28"/>
      <c r="D19" s="28"/>
      <c r="E19" s="28"/>
      <c r="F19" s="157"/>
      <c r="G19" s="36"/>
      <c r="H19" s="113"/>
      <c r="I19" s="103"/>
      <c r="J19" s="105"/>
      <c r="K19" s="303"/>
      <c r="L19" s="113"/>
      <c r="M19" s="343"/>
    </row>
    <row r="20" spans="1:13" ht="10.5" customHeight="1">
      <c r="A20" s="109"/>
      <c r="B20" s="171" t="s">
        <v>685</v>
      </c>
      <c r="C20" s="28"/>
      <c r="D20" s="28"/>
      <c r="E20" s="28"/>
      <c r="F20" s="157" t="s">
        <v>686</v>
      </c>
      <c r="G20" s="36">
        <v>6</v>
      </c>
      <c r="H20" s="113"/>
      <c r="I20" s="103">
        <v>252.2</v>
      </c>
      <c r="J20" s="105"/>
      <c r="K20" s="303">
        <f t="shared" si="0"/>
        <v>1513.2</v>
      </c>
      <c r="L20" s="113"/>
      <c r="M20" s="344">
        <f>K20</f>
        <v>1513.2</v>
      </c>
    </row>
    <row r="21" spans="1:13" ht="10.5" customHeight="1">
      <c r="A21" s="322">
        <v>3</v>
      </c>
      <c r="B21" s="119" t="s">
        <v>1094</v>
      </c>
      <c r="C21" s="119"/>
      <c r="D21" s="28"/>
      <c r="E21" s="28"/>
      <c r="F21" s="157"/>
      <c r="G21" s="36"/>
      <c r="H21" s="113"/>
      <c r="I21" s="103"/>
      <c r="J21" s="105"/>
      <c r="K21" s="303"/>
      <c r="L21" s="113"/>
      <c r="M21" s="343"/>
    </row>
    <row r="22" spans="1:13" ht="10.5" customHeight="1">
      <c r="A22" s="120" t="s">
        <v>63</v>
      </c>
      <c r="B22" s="156" t="s">
        <v>1028</v>
      </c>
      <c r="C22" s="28"/>
      <c r="D22" s="28"/>
      <c r="E22" s="28"/>
      <c r="F22" s="157"/>
      <c r="G22" s="36"/>
      <c r="H22" s="113"/>
      <c r="I22" s="103"/>
      <c r="J22" s="105"/>
      <c r="K22" s="303"/>
      <c r="L22" s="113"/>
      <c r="M22" s="343"/>
    </row>
    <row r="23" spans="1:13" ht="10.5" customHeight="1">
      <c r="A23" s="158" t="s">
        <v>63</v>
      </c>
      <c r="B23" s="159" t="s">
        <v>1085</v>
      </c>
      <c r="C23" s="152"/>
      <c r="D23" s="152"/>
      <c r="E23" s="153"/>
      <c r="F23" s="154" t="s">
        <v>1022</v>
      </c>
      <c r="G23" s="162">
        <v>22.2</v>
      </c>
      <c r="H23" s="14"/>
      <c r="I23" s="103">
        <v>6.21</v>
      </c>
      <c r="J23" s="13"/>
      <c r="K23" s="303">
        <f t="shared" si="0"/>
        <v>137.86</v>
      </c>
      <c r="L23" s="14"/>
      <c r="M23" s="341"/>
    </row>
    <row r="24" spans="1:13" ht="10.5" customHeight="1">
      <c r="A24" s="158" t="s">
        <v>64</v>
      </c>
      <c r="B24" s="27" t="s">
        <v>1032</v>
      </c>
      <c r="C24" s="28"/>
      <c r="D24" s="28"/>
      <c r="E24" s="29"/>
      <c r="F24" s="157" t="s">
        <v>1022</v>
      </c>
      <c r="G24" s="36">
        <v>27.6</v>
      </c>
      <c r="H24" s="113"/>
      <c r="I24" s="103">
        <v>2.39</v>
      </c>
      <c r="J24" s="105"/>
      <c r="K24" s="303">
        <f t="shared" si="0"/>
        <v>65.96</v>
      </c>
      <c r="L24" s="113"/>
      <c r="M24" s="343"/>
    </row>
    <row r="25" spans="1:13" ht="10.5" customHeight="1">
      <c r="A25" s="158" t="s">
        <v>65</v>
      </c>
      <c r="B25" s="27" t="s">
        <v>1043</v>
      </c>
      <c r="C25" s="28"/>
      <c r="D25" s="28"/>
      <c r="E25" s="29"/>
      <c r="F25" s="157" t="s">
        <v>1022</v>
      </c>
      <c r="G25" s="36">
        <v>4.4</v>
      </c>
      <c r="H25" s="113"/>
      <c r="I25" s="103">
        <v>7.47</v>
      </c>
      <c r="J25" s="105"/>
      <c r="K25" s="303">
        <f t="shared" si="0"/>
        <v>32.87</v>
      </c>
      <c r="L25" s="113"/>
      <c r="M25" s="344">
        <f>SUM(K23:K25)</f>
        <v>236.69</v>
      </c>
    </row>
    <row r="26" spans="1:13" ht="10.5" customHeight="1">
      <c r="A26" s="120" t="s">
        <v>64</v>
      </c>
      <c r="B26" s="77" t="s">
        <v>1060</v>
      </c>
      <c r="C26" s="28"/>
      <c r="D26" s="28"/>
      <c r="E26" s="29"/>
      <c r="F26" s="157"/>
      <c r="G26" s="36"/>
      <c r="H26" s="113"/>
      <c r="I26" s="103"/>
      <c r="J26" s="105"/>
      <c r="K26" s="303"/>
      <c r="L26" s="113"/>
      <c r="M26" s="343"/>
    </row>
    <row r="27" spans="1:13" ht="10.5" customHeight="1">
      <c r="A27" s="35" t="s">
        <v>66</v>
      </c>
      <c r="B27" s="27" t="s">
        <v>1090</v>
      </c>
      <c r="C27" s="28"/>
      <c r="D27" s="28"/>
      <c r="E27" s="29"/>
      <c r="F27" s="30"/>
      <c r="G27" s="36"/>
      <c r="H27" s="47"/>
      <c r="I27" s="103"/>
      <c r="J27" s="47"/>
      <c r="K27" s="303"/>
      <c r="L27" s="46"/>
      <c r="M27" s="52"/>
    </row>
    <row r="28" spans="1:13" ht="10.5" customHeight="1">
      <c r="A28" s="35"/>
      <c r="B28" s="27" t="s">
        <v>1089</v>
      </c>
      <c r="C28" s="28"/>
      <c r="D28" s="28"/>
      <c r="E28" s="29"/>
      <c r="F28" s="30" t="s">
        <v>1023</v>
      </c>
      <c r="G28" s="36">
        <v>2</v>
      </c>
      <c r="H28" s="47"/>
      <c r="I28" s="103">
        <v>112.64</v>
      </c>
      <c r="J28" s="47"/>
      <c r="K28" s="303">
        <f t="shared" si="0"/>
        <v>225.28</v>
      </c>
      <c r="L28" s="46"/>
      <c r="M28" s="52"/>
    </row>
    <row r="29" spans="1:16" s="101" customFormat="1" ht="10.5" customHeight="1">
      <c r="A29" s="35" t="s">
        <v>67</v>
      </c>
      <c r="B29" s="27" t="s">
        <v>1091</v>
      </c>
      <c r="C29" s="28"/>
      <c r="D29" s="28"/>
      <c r="E29" s="29"/>
      <c r="F29" s="30" t="s">
        <v>1023</v>
      </c>
      <c r="G29" s="36">
        <v>1</v>
      </c>
      <c r="H29" s="47"/>
      <c r="I29" s="103">
        <v>42.58</v>
      </c>
      <c r="J29" s="88"/>
      <c r="K29" s="303">
        <f t="shared" si="0"/>
        <v>42.58</v>
      </c>
      <c r="L29" s="89"/>
      <c r="M29" s="90"/>
      <c r="O29" s="102"/>
      <c r="P29" s="102"/>
    </row>
    <row r="30" spans="1:16" s="101" customFormat="1" ht="10.5" customHeight="1">
      <c r="A30" s="35" t="s">
        <v>68</v>
      </c>
      <c r="B30" s="27" t="s">
        <v>1093</v>
      </c>
      <c r="C30" s="28"/>
      <c r="D30" s="28"/>
      <c r="E30" s="29"/>
      <c r="F30" s="30" t="s">
        <v>1023</v>
      </c>
      <c r="G30" s="36">
        <v>6</v>
      </c>
      <c r="H30" s="47"/>
      <c r="I30" s="103">
        <v>49.85</v>
      </c>
      <c r="J30" s="88"/>
      <c r="K30" s="303">
        <f t="shared" si="0"/>
        <v>299.1</v>
      </c>
      <c r="L30" s="89"/>
      <c r="M30" s="90"/>
      <c r="O30" s="102"/>
      <c r="P30" s="102"/>
    </row>
    <row r="31" spans="1:16" s="101" customFormat="1" ht="10.5" customHeight="1">
      <c r="A31" s="35" t="s">
        <v>69</v>
      </c>
      <c r="B31" s="38" t="s">
        <v>1097</v>
      </c>
      <c r="C31" s="39"/>
      <c r="D31" s="28"/>
      <c r="E31" s="98"/>
      <c r="F31" s="30"/>
      <c r="G31" s="41"/>
      <c r="H31" s="48"/>
      <c r="I31" s="103"/>
      <c r="J31" s="94"/>
      <c r="K31" s="303"/>
      <c r="L31" s="95"/>
      <c r="M31" s="96"/>
      <c r="O31" s="102"/>
      <c r="P31" s="102"/>
    </row>
    <row r="32" spans="1:16" s="101" customFormat="1" ht="10.5" customHeight="1">
      <c r="A32" s="35"/>
      <c r="B32" s="27" t="s">
        <v>1098</v>
      </c>
      <c r="C32" s="28"/>
      <c r="D32" s="39"/>
      <c r="E32" s="29"/>
      <c r="F32" s="40" t="s">
        <v>1023</v>
      </c>
      <c r="G32" s="41">
        <v>1</v>
      </c>
      <c r="H32" s="48"/>
      <c r="I32" s="103">
        <v>130.58</v>
      </c>
      <c r="J32" s="94"/>
      <c r="K32" s="303">
        <f t="shared" si="0"/>
        <v>130.58</v>
      </c>
      <c r="L32" s="95"/>
      <c r="M32" s="53">
        <f>SUM(K28:K32)</f>
        <v>697.5400000000001</v>
      </c>
      <c r="O32" s="102"/>
      <c r="P32" s="102"/>
    </row>
    <row r="33" spans="1:16" s="101" customFormat="1" ht="10.5" customHeight="1">
      <c r="A33" s="78" t="s">
        <v>65</v>
      </c>
      <c r="B33" s="77" t="s">
        <v>1137</v>
      </c>
      <c r="C33" s="28"/>
      <c r="D33" s="39"/>
      <c r="E33" s="29"/>
      <c r="F33" s="40"/>
      <c r="G33" s="41"/>
      <c r="H33" s="48"/>
      <c r="I33" s="103"/>
      <c r="J33" s="94"/>
      <c r="K33" s="303"/>
      <c r="L33" s="95"/>
      <c r="M33" s="53"/>
      <c r="O33" s="102"/>
      <c r="P33" s="102"/>
    </row>
    <row r="34" spans="1:16" s="101" customFormat="1" ht="10.5" customHeight="1">
      <c r="A34" s="37" t="s">
        <v>70</v>
      </c>
      <c r="B34" s="27" t="s">
        <v>1161</v>
      </c>
      <c r="C34" s="28"/>
      <c r="D34" s="39"/>
      <c r="E34" s="29"/>
      <c r="F34" s="40" t="s">
        <v>1023</v>
      </c>
      <c r="G34" s="41">
        <v>1</v>
      </c>
      <c r="H34" s="48"/>
      <c r="I34" s="103">
        <v>43.55</v>
      </c>
      <c r="J34" s="94"/>
      <c r="K34" s="303">
        <f t="shared" si="0"/>
        <v>43.55</v>
      </c>
      <c r="L34" s="95"/>
      <c r="M34" s="53">
        <f>K34</f>
        <v>43.55</v>
      </c>
      <c r="O34" s="102"/>
      <c r="P34" s="102"/>
    </row>
    <row r="35" spans="1:16" s="101" customFormat="1" ht="10.5" customHeight="1">
      <c r="A35" s="78" t="s">
        <v>73</v>
      </c>
      <c r="B35" s="77" t="s">
        <v>1033</v>
      </c>
      <c r="C35" s="28"/>
      <c r="D35" s="28"/>
      <c r="E35" s="29"/>
      <c r="F35" s="40"/>
      <c r="G35" s="41"/>
      <c r="H35" s="48"/>
      <c r="I35" s="103"/>
      <c r="J35" s="94"/>
      <c r="K35" s="303"/>
      <c r="L35" s="95"/>
      <c r="M35" s="53"/>
      <c r="O35" s="102"/>
      <c r="P35" s="102"/>
    </row>
    <row r="36" spans="1:16" s="101" customFormat="1" ht="10.5" customHeight="1">
      <c r="A36" s="37" t="s">
        <v>74</v>
      </c>
      <c r="B36" s="38" t="s">
        <v>1034</v>
      </c>
      <c r="C36" s="28"/>
      <c r="D36" s="28"/>
      <c r="E36" s="29"/>
      <c r="F36" s="40"/>
      <c r="G36" s="41"/>
      <c r="H36" s="48"/>
      <c r="I36" s="103"/>
      <c r="J36" s="94"/>
      <c r="K36" s="303"/>
      <c r="L36" s="95"/>
      <c r="M36" s="53"/>
      <c r="O36" s="102"/>
      <c r="P36" s="102"/>
    </row>
    <row r="37" spans="1:16" s="101" customFormat="1" ht="10.5" customHeight="1">
      <c r="A37" s="37"/>
      <c r="B37" s="38" t="s">
        <v>1035</v>
      </c>
      <c r="C37" s="28"/>
      <c r="D37" s="28"/>
      <c r="E37" s="29"/>
      <c r="F37" s="40" t="s">
        <v>1022</v>
      </c>
      <c r="G37" s="41">
        <v>27.6</v>
      </c>
      <c r="H37" s="48"/>
      <c r="I37" s="103">
        <v>2.39</v>
      </c>
      <c r="J37" s="94"/>
      <c r="K37" s="303">
        <f t="shared" si="0"/>
        <v>65.96</v>
      </c>
      <c r="L37" s="95"/>
      <c r="M37" s="53"/>
      <c r="O37" s="102"/>
      <c r="P37" s="102"/>
    </row>
    <row r="38" spans="1:16" s="101" customFormat="1" ht="10.5" customHeight="1">
      <c r="A38" s="37" t="s">
        <v>75</v>
      </c>
      <c r="B38" s="38" t="s">
        <v>1037</v>
      </c>
      <c r="C38" s="28"/>
      <c r="D38" s="28"/>
      <c r="E38" s="29"/>
      <c r="F38" s="40" t="s">
        <v>1022</v>
      </c>
      <c r="G38" s="41">
        <v>27.6</v>
      </c>
      <c r="H38" s="48"/>
      <c r="I38" s="103">
        <v>16.43</v>
      </c>
      <c r="J38" s="94"/>
      <c r="K38" s="303">
        <f t="shared" si="0"/>
        <v>453.47</v>
      </c>
      <c r="L38" s="95"/>
      <c r="M38" s="53"/>
      <c r="O38" s="102"/>
      <c r="P38" s="102"/>
    </row>
    <row r="39" spans="1:16" s="101" customFormat="1" ht="10.5" customHeight="1">
      <c r="A39" s="37" t="s">
        <v>76</v>
      </c>
      <c r="B39" s="38" t="s">
        <v>1038</v>
      </c>
      <c r="C39" s="28"/>
      <c r="D39" s="28"/>
      <c r="E39" s="29"/>
      <c r="F39" s="40"/>
      <c r="G39" s="41"/>
      <c r="H39" s="48"/>
      <c r="I39" s="103"/>
      <c r="J39" s="94"/>
      <c r="K39" s="303"/>
      <c r="L39" s="95"/>
      <c r="M39" s="53"/>
      <c r="O39" s="102"/>
      <c r="P39" s="102"/>
    </row>
    <row r="40" spans="1:16" s="101" customFormat="1" ht="10.5" customHeight="1">
      <c r="A40" s="37"/>
      <c r="B40" s="38" t="s">
        <v>1039</v>
      </c>
      <c r="C40" s="28"/>
      <c r="D40" s="28"/>
      <c r="E40" s="29"/>
      <c r="F40" s="40" t="s">
        <v>1022</v>
      </c>
      <c r="G40" s="41">
        <v>27.6</v>
      </c>
      <c r="H40" s="48"/>
      <c r="I40" s="103">
        <v>28.36</v>
      </c>
      <c r="J40" s="94"/>
      <c r="K40" s="303">
        <f t="shared" si="0"/>
        <v>782.74</v>
      </c>
      <c r="L40" s="95"/>
      <c r="M40" s="53"/>
      <c r="O40" s="102"/>
      <c r="P40" s="102"/>
    </row>
    <row r="41" spans="1:16" s="101" customFormat="1" ht="10.5" customHeight="1">
      <c r="A41" s="37" t="s">
        <v>918</v>
      </c>
      <c r="B41" s="84" t="s">
        <v>1057</v>
      </c>
      <c r="C41" s="28"/>
      <c r="D41" s="28"/>
      <c r="E41" s="29"/>
      <c r="F41" s="40" t="s">
        <v>1024</v>
      </c>
      <c r="G41" s="41">
        <v>18.4</v>
      </c>
      <c r="H41" s="48"/>
      <c r="I41" s="103">
        <v>18.2</v>
      </c>
      <c r="J41" s="94"/>
      <c r="K41" s="303">
        <f t="shared" si="0"/>
        <v>334.88</v>
      </c>
      <c r="L41" s="95"/>
      <c r="M41" s="53"/>
      <c r="O41" s="102"/>
      <c r="P41" s="102"/>
    </row>
    <row r="42" spans="1:16" s="101" customFormat="1" ht="10.5" customHeight="1">
      <c r="A42" s="37" t="s">
        <v>919</v>
      </c>
      <c r="B42" s="84" t="s">
        <v>1165</v>
      </c>
      <c r="C42" s="28"/>
      <c r="D42" s="147"/>
      <c r="E42" s="148"/>
      <c r="F42" s="40" t="s">
        <v>1024</v>
      </c>
      <c r="G42" s="41">
        <v>4</v>
      </c>
      <c r="H42" s="48"/>
      <c r="I42" s="103">
        <v>22.88</v>
      </c>
      <c r="J42" s="94"/>
      <c r="K42" s="303">
        <f t="shared" si="0"/>
        <v>91.52</v>
      </c>
      <c r="L42" s="95"/>
      <c r="M42" s="53">
        <f>SUM(K37:K42)</f>
        <v>1728.5700000000002</v>
      </c>
      <c r="O42" s="102"/>
      <c r="P42" s="102"/>
    </row>
    <row r="43" spans="1:16" s="101" customFormat="1" ht="10.5" customHeight="1">
      <c r="A43" s="78" t="s">
        <v>77</v>
      </c>
      <c r="B43" s="79" t="s">
        <v>1036</v>
      </c>
      <c r="C43" s="28"/>
      <c r="D43" s="28"/>
      <c r="E43" s="29"/>
      <c r="F43" s="40"/>
      <c r="G43" s="41"/>
      <c r="H43" s="48"/>
      <c r="I43" s="103"/>
      <c r="J43" s="94"/>
      <c r="K43" s="303"/>
      <c r="L43" s="95"/>
      <c r="M43" s="53"/>
      <c r="O43" s="102"/>
      <c r="P43" s="102"/>
    </row>
    <row r="44" spans="1:16" s="101" customFormat="1" ht="10.5" customHeight="1">
      <c r="A44" s="37" t="s">
        <v>78</v>
      </c>
      <c r="B44" s="38" t="s">
        <v>1087</v>
      </c>
      <c r="C44" s="28"/>
      <c r="D44" s="28"/>
      <c r="E44" s="29"/>
      <c r="F44" s="40" t="s">
        <v>1022</v>
      </c>
      <c r="G44" s="41">
        <v>22.2</v>
      </c>
      <c r="H44" s="48"/>
      <c r="I44" s="103">
        <v>17.04</v>
      </c>
      <c r="J44" s="94"/>
      <c r="K44" s="303">
        <f t="shared" si="0"/>
        <v>378.29</v>
      </c>
      <c r="L44" s="95"/>
      <c r="M44" s="53"/>
      <c r="O44" s="102"/>
      <c r="P44" s="102"/>
    </row>
    <row r="45" spans="1:16" s="101" customFormat="1" ht="10.5" customHeight="1">
      <c r="A45" s="37" t="s">
        <v>920</v>
      </c>
      <c r="B45" s="38" t="s">
        <v>1031</v>
      </c>
      <c r="C45" s="39"/>
      <c r="D45" s="28"/>
      <c r="E45" s="98"/>
      <c r="F45" s="40"/>
      <c r="G45" s="41"/>
      <c r="H45" s="48"/>
      <c r="I45" s="103"/>
      <c r="J45" s="94"/>
      <c r="K45" s="303"/>
      <c r="L45" s="95"/>
      <c r="M45" s="53"/>
      <c r="O45" s="102"/>
      <c r="P45" s="102"/>
    </row>
    <row r="46" spans="1:16" s="101" customFormat="1" ht="10.5" customHeight="1">
      <c r="A46" s="37"/>
      <c r="B46" s="84" t="s">
        <v>1086</v>
      </c>
      <c r="C46" s="39"/>
      <c r="D46" s="39"/>
      <c r="E46" s="98"/>
      <c r="F46" s="40" t="s">
        <v>1022</v>
      </c>
      <c r="G46" s="41">
        <v>22.2</v>
      </c>
      <c r="H46" s="48"/>
      <c r="I46" s="103">
        <v>34.46</v>
      </c>
      <c r="J46" s="94"/>
      <c r="K46" s="303">
        <f t="shared" si="0"/>
        <v>765.01</v>
      </c>
      <c r="L46" s="95"/>
      <c r="M46" s="53"/>
      <c r="O46" s="102"/>
      <c r="P46" s="102"/>
    </row>
    <row r="47" spans="1:16" s="101" customFormat="1" ht="10.5" customHeight="1" thickBot="1">
      <c r="A47" s="37" t="s">
        <v>921</v>
      </c>
      <c r="B47" s="38" t="s">
        <v>1088</v>
      </c>
      <c r="C47" s="39"/>
      <c r="D47" s="39"/>
      <c r="E47" s="98"/>
      <c r="F47" s="40" t="s">
        <v>1024</v>
      </c>
      <c r="G47" s="41">
        <v>18.4</v>
      </c>
      <c r="H47" s="48"/>
      <c r="I47" s="103">
        <v>13.13</v>
      </c>
      <c r="J47" s="94"/>
      <c r="K47" s="303">
        <f t="shared" si="0"/>
        <v>241.59</v>
      </c>
      <c r="L47" s="95"/>
      <c r="M47" s="53">
        <f>SUM(K44:K47)</f>
        <v>1384.8899999999999</v>
      </c>
      <c r="O47" s="102"/>
      <c r="P47" s="102"/>
    </row>
    <row r="48" spans="1:13" ht="18" customHeight="1" thickTop="1">
      <c r="A48" s="69" t="str">
        <f>Plan1!A52</f>
        <v>DATA:   03/03/2005   </v>
      </c>
      <c r="B48" s="70"/>
      <c r="C48" s="71" t="s">
        <v>1026</v>
      </c>
      <c r="D48" s="130"/>
      <c r="E48" s="72"/>
      <c r="F48" s="70" t="s">
        <v>1013</v>
      </c>
      <c r="G48" s="72"/>
      <c r="H48" s="70" t="s">
        <v>1020</v>
      </c>
      <c r="I48" s="72"/>
      <c r="J48" s="70"/>
      <c r="K48" s="104">
        <f>SUM(K5:K47)</f>
        <v>37864.52999999999</v>
      </c>
      <c r="L48" s="97"/>
      <c r="M48" s="345">
        <f>SUM(M5:M47)</f>
        <v>37864.530000000006</v>
      </c>
    </row>
    <row r="49" spans="1:13" ht="18" customHeight="1" thickBot="1">
      <c r="A49" s="24"/>
      <c r="B49" s="25"/>
      <c r="C49" s="56"/>
      <c r="D49" s="23"/>
      <c r="E49" s="57"/>
      <c r="F49" s="23"/>
      <c r="G49" s="57"/>
      <c r="H49" s="23" t="s">
        <v>1021</v>
      </c>
      <c r="I49" s="57"/>
      <c r="J49" s="23"/>
      <c r="K49" s="73"/>
      <c r="L49" s="23"/>
      <c r="M49" s="346"/>
    </row>
    <row r="50" spans="3:13" ht="15" customHeight="1" thickTop="1">
      <c r="C50" s="55"/>
      <c r="D50" s="55"/>
      <c r="M50" s="75"/>
    </row>
    <row r="51" spans="2:6" ht="15" customHeight="1">
      <c r="B51" s="164"/>
      <c r="C51" s="161"/>
      <c r="D51" s="161"/>
      <c r="E51" s="161"/>
      <c r="F51" s="166"/>
    </row>
    <row r="52" spans="2:6" ht="15" customHeight="1">
      <c r="B52" s="164"/>
      <c r="C52" s="161"/>
      <c r="D52" s="161"/>
      <c r="E52" s="161"/>
      <c r="F52" s="166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sheetProtection/>
  <printOptions horizontalCentered="1" verticalCentered="1"/>
  <pageMargins left="0" right="0" top="0" bottom="0" header="0" footer="0"/>
  <pageSetup horizontalDpi="300" verticalDpi="300" orientation="landscape" paperSize="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42"/>
  <sheetViews>
    <sheetView zoomScale="75" zoomScaleNormal="75" zoomScalePageLayoutView="0" workbookViewId="0" topLeftCell="A1">
      <selection activeCell="B26" sqref="B26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1014</v>
      </c>
    </row>
    <row r="2" spans="1:13" ht="15" customHeight="1" thickTop="1">
      <c r="A2" s="7"/>
      <c r="B2" s="31" t="s">
        <v>1005</v>
      </c>
      <c r="C2" s="4"/>
      <c r="D2" s="193" t="s">
        <v>953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1006</v>
      </c>
      <c r="C3" s="5"/>
      <c r="D3" s="199"/>
      <c r="E3" s="199"/>
      <c r="F3" s="199"/>
      <c r="G3" s="199"/>
      <c r="H3" s="58"/>
      <c r="I3" s="60" t="s">
        <v>1015</v>
      </c>
      <c r="J3" s="3"/>
      <c r="K3" s="42"/>
      <c r="L3" s="59"/>
      <c r="M3" s="81" t="s">
        <v>904</v>
      </c>
    </row>
    <row r="4" spans="1:13" ht="15" customHeight="1" thickTop="1">
      <c r="A4" s="8"/>
      <c r="B4" s="34" t="s">
        <v>1007</v>
      </c>
      <c r="C4" s="5"/>
      <c r="D4" s="199" t="s">
        <v>1027</v>
      </c>
      <c r="E4" s="199"/>
      <c r="F4" s="199"/>
      <c r="G4" s="199"/>
      <c r="H4" s="61" t="s">
        <v>1008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1009</v>
      </c>
      <c r="I5" s="65"/>
      <c r="J5" s="64"/>
      <c r="K5" s="302">
        <f>Plan19!K40</f>
        <v>163281.08999999985</v>
      </c>
      <c r="L5" s="66"/>
      <c r="M5" s="339">
        <f>Plan19!M40</f>
        <v>163281.08999999988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1016</v>
      </c>
      <c r="K6" s="14"/>
      <c r="L6" s="14"/>
      <c r="M6" s="342"/>
    </row>
    <row r="7" spans="1:13" ht="15" customHeight="1">
      <c r="A7" s="11" t="s">
        <v>1010</v>
      </c>
      <c r="B7" s="12"/>
      <c r="C7" s="16" t="s">
        <v>1011</v>
      </c>
      <c r="D7" s="12"/>
      <c r="E7" s="12"/>
      <c r="F7" s="17" t="s">
        <v>1012</v>
      </c>
      <c r="G7" s="18" t="s">
        <v>1017</v>
      </c>
      <c r="H7" s="43" t="s">
        <v>1018</v>
      </c>
      <c r="I7" s="43"/>
      <c r="J7" s="49" t="s">
        <v>1019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3.5" customHeight="1" thickTop="1">
      <c r="A9" s="76" t="s">
        <v>568</v>
      </c>
      <c r="B9" s="77" t="s">
        <v>1044</v>
      </c>
      <c r="C9" s="143"/>
      <c r="D9" s="143"/>
      <c r="E9" s="144"/>
      <c r="F9" s="145"/>
      <c r="G9" s="146"/>
      <c r="H9" s="111"/>
      <c r="I9" s="111"/>
      <c r="J9" s="110"/>
      <c r="K9" s="112"/>
      <c r="L9" s="111"/>
      <c r="M9" s="349"/>
    </row>
    <row r="10" spans="1:13" ht="13.5" customHeight="1">
      <c r="A10" s="35" t="s">
        <v>569</v>
      </c>
      <c r="B10" s="27" t="s">
        <v>1</v>
      </c>
      <c r="C10" s="28"/>
      <c r="D10" s="28"/>
      <c r="E10" s="29"/>
      <c r="F10" s="30" t="s">
        <v>1022</v>
      </c>
      <c r="G10" s="36">
        <v>1.2</v>
      </c>
      <c r="H10" s="113"/>
      <c r="I10" s="183">
        <v>456.64</v>
      </c>
      <c r="J10" s="105"/>
      <c r="K10" s="297">
        <f>ROUND(G10*I10,2)</f>
        <v>547.97</v>
      </c>
      <c r="L10" s="113"/>
      <c r="M10" s="344"/>
    </row>
    <row r="11" spans="1:13" ht="13.5" customHeight="1">
      <c r="A11" s="35" t="s">
        <v>570</v>
      </c>
      <c r="B11" s="126" t="s">
        <v>1160</v>
      </c>
      <c r="C11" s="137"/>
      <c r="D11" s="137"/>
      <c r="E11" s="138"/>
      <c r="F11" s="125"/>
      <c r="G11" s="36"/>
      <c r="H11" s="113"/>
      <c r="I11" s="183"/>
      <c r="J11" s="105"/>
      <c r="K11" s="106"/>
      <c r="L11" s="113"/>
      <c r="M11" s="344"/>
    </row>
    <row r="12" spans="1:13" ht="13.5" customHeight="1">
      <c r="A12" s="35"/>
      <c r="B12" s="126" t="s">
        <v>1064</v>
      </c>
      <c r="C12" s="113"/>
      <c r="D12" s="113"/>
      <c r="E12" s="106"/>
      <c r="F12" s="139" t="s">
        <v>1023</v>
      </c>
      <c r="G12" s="36">
        <v>1</v>
      </c>
      <c r="H12" s="113"/>
      <c r="I12" s="183">
        <v>230.55</v>
      </c>
      <c r="J12" s="105"/>
      <c r="K12" s="297">
        <f>ROUND(G12*I12,2)</f>
        <v>230.55</v>
      </c>
      <c r="L12" s="113"/>
      <c r="M12" s="344"/>
    </row>
    <row r="13" spans="1:13" ht="13.5" customHeight="1">
      <c r="A13" s="35" t="s">
        <v>571</v>
      </c>
      <c r="B13" s="115" t="s">
        <v>1081</v>
      </c>
      <c r="C13" s="113"/>
      <c r="D13" s="113"/>
      <c r="E13" s="106"/>
      <c r="F13" s="139"/>
      <c r="G13" s="36"/>
      <c r="H13" s="47"/>
      <c r="I13" s="183"/>
      <c r="J13" s="47"/>
      <c r="K13" s="45"/>
      <c r="L13" s="46"/>
      <c r="M13" s="52"/>
    </row>
    <row r="14" spans="1:13" ht="13.5" customHeight="1">
      <c r="A14" s="35"/>
      <c r="B14" s="160" t="s">
        <v>1082</v>
      </c>
      <c r="C14" s="113"/>
      <c r="D14" s="113"/>
      <c r="E14" s="106"/>
      <c r="F14" s="125" t="s">
        <v>1023</v>
      </c>
      <c r="G14" s="36">
        <v>4</v>
      </c>
      <c r="H14" s="47"/>
      <c r="I14" s="183">
        <v>263.45</v>
      </c>
      <c r="J14" s="47"/>
      <c r="K14" s="297">
        <f>ROUND(G14*I14,2)</f>
        <v>1053.8</v>
      </c>
      <c r="L14" s="46"/>
      <c r="M14" s="52">
        <f>SUM(K10:K14)</f>
        <v>1832.32</v>
      </c>
    </row>
    <row r="15" spans="1:16" s="101" customFormat="1" ht="13.5" customHeight="1">
      <c r="A15" s="76" t="s">
        <v>572</v>
      </c>
      <c r="B15" s="80" t="s">
        <v>1046</v>
      </c>
      <c r="C15" s="39"/>
      <c r="D15" s="39"/>
      <c r="E15" s="98"/>
      <c r="F15" s="40"/>
      <c r="G15" s="36"/>
      <c r="H15" s="47"/>
      <c r="I15" s="183"/>
      <c r="J15" s="88"/>
      <c r="K15" s="45"/>
      <c r="L15" s="89"/>
      <c r="M15" s="52"/>
      <c r="O15" s="102"/>
      <c r="P15" s="102"/>
    </row>
    <row r="16" spans="1:16" s="101" customFormat="1" ht="13.5" customHeight="1">
      <c r="A16" s="35" t="s">
        <v>573</v>
      </c>
      <c r="B16" s="38" t="s">
        <v>1047</v>
      </c>
      <c r="C16" s="39"/>
      <c r="D16" s="39"/>
      <c r="E16" s="98"/>
      <c r="F16" s="40" t="s">
        <v>1022</v>
      </c>
      <c r="G16" s="36">
        <v>0.84</v>
      </c>
      <c r="H16" s="47"/>
      <c r="I16" s="183">
        <v>59.8</v>
      </c>
      <c r="J16" s="88"/>
      <c r="K16" s="297">
        <f>ROUND(G16*I16,2)</f>
        <v>50.23</v>
      </c>
      <c r="L16" s="89"/>
      <c r="M16" s="52"/>
      <c r="O16" s="102"/>
      <c r="P16" s="102"/>
    </row>
    <row r="17" spans="1:16" s="101" customFormat="1" ht="13.5" customHeight="1">
      <c r="A17" s="35" t="s">
        <v>679</v>
      </c>
      <c r="B17" s="38" t="s">
        <v>928</v>
      </c>
      <c r="C17" s="39"/>
      <c r="D17" s="39"/>
      <c r="E17" s="98"/>
      <c r="F17" s="40" t="s">
        <v>1022</v>
      </c>
      <c r="G17" s="41">
        <v>2.4</v>
      </c>
      <c r="H17" s="48"/>
      <c r="I17" s="183">
        <v>246.51</v>
      </c>
      <c r="J17" s="88"/>
      <c r="K17" s="297">
        <f>ROUND(G17*I17,2)</f>
        <v>591.62</v>
      </c>
      <c r="L17" s="89"/>
      <c r="M17" s="52">
        <f>SUM(K16:K17)</f>
        <v>641.85</v>
      </c>
      <c r="O17" s="102"/>
      <c r="P17" s="102"/>
    </row>
    <row r="18" spans="1:16" s="101" customFormat="1" ht="13.5" customHeight="1">
      <c r="A18" s="76" t="s">
        <v>575</v>
      </c>
      <c r="B18" s="79" t="s">
        <v>1025</v>
      </c>
      <c r="C18" s="39"/>
      <c r="D18" s="39"/>
      <c r="E18" s="98"/>
      <c r="F18" s="40"/>
      <c r="G18" s="36"/>
      <c r="H18" s="47"/>
      <c r="I18" s="183"/>
      <c r="J18" s="88"/>
      <c r="K18" s="45"/>
      <c r="L18" s="89"/>
      <c r="M18" s="52"/>
      <c r="O18" s="102"/>
      <c r="P18" s="102"/>
    </row>
    <row r="19" spans="1:16" s="101" customFormat="1" ht="13.5" customHeight="1">
      <c r="A19" s="35" t="s">
        <v>574</v>
      </c>
      <c r="B19" s="38" t="s">
        <v>1126</v>
      </c>
      <c r="C19" s="39"/>
      <c r="D19" s="39"/>
      <c r="E19" s="98"/>
      <c r="F19" s="40"/>
      <c r="G19" s="36"/>
      <c r="H19" s="47"/>
      <c r="I19" s="183"/>
      <c r="J19" s="88"/>
      <c r="K19" s="45"/>
      <c r="L19" s="89"/>
      <c r="M19" s="52"/>
      <c r="O19" s="102"/>
      <c r="P19" s="102"/>
    </row>
    <row r="20" spans="1:16" s="101" customFormat="1" ht="13.5" customHeight="1">
      <c r="A20" s="35"/>
      <c r="B20" s="38" t="s">
        <v>1041</v>
      </c>
      <c r="C20" s="39"/>
      <c r="D20" s="39"/>
      <c r="E20" s="98"/>
      <c r="F20" s="40" t="s">
        <v>1022</v>
      </c>
      <c r="G20" s="36">
        <v>16.66</v>
      </c>
      <c r="H20" s="47"/>
      <c r="I20" s="183">
        <v>5.62</v>
      </c>
      <c r="J20" s="88"/>
      <c r="K20" s="297">
        <f>ROUND(G20*I20,2)</f>
        <v>93.63</v>
      </c>
      <c r="L20" s="89"/>
      <c r="M20" s="52"/>
      <c r="O20" s="102"/>
      <c r="P20" s="102"/>
    </row>
    <row r="21" spans="1:16" s="101" customFormat="1" ht="13.5" customHeight="1">
      <c r="A21" s="35" t="s">
        <v>576</v>
      </c>
      <c r="B21" s="38" t="s">
        <v>1042</v>
      </c>
      <c r="C21" s="39"/>
      <c r="D21" s="39"/>
      <c r="E21" s="98"/>
      <c r="F21" s="40" t="s">
        <v>1022</v>
      </c>
      <c r="G21" s="41">
        <v>16.66</v>
      </c>
      <c r="H21" s="48"/>
      <c r="I21" s="183">
        <v>9.34</v>
      </c>
      <c r="J21" s="94"/>
      <c r="K21" s="297">
        <f>ROUND(G21*I21,2)</f>
        <v>155.6</v>
      </c>
      <c r="L21" s="95"/>
      <c r="M21" s="53"/>
      <c r="O21" s="102"/>
      <c r="P21" s="102"/>
    </row>
    <row r="22" spans="1:16" s="101" customFormat="1" ht="13.5" customHeight="1">
      <c r="A22" s="35" t="s">
        <v>577</v>
      </c>
      <c r="B22" s="160" t="s">
        <v>1163</v>
      </c>
      <c r="C22" s="137"/>
      <c r="D22" s="137"/>
      <c r="E22" s="138"/>
      <c r="F22" s="139" t="s">
        <v>1022</v>
      </c>
      <c r="G22" s="140">
        <v>14.88</v>
      </c>
      <c r="H22" s="48"/>
      <c r="I22" s="183">
        <v>8.65</v>
      </c>
      <c r="J22" s="94"/>
      <c r="K22" s="297">
        <f>ROUND(G22*I22,2)</f>
        <v>128.71</v>
      </c>
      <c r="L22" s="95"/>
      <c r="M22" s="53">
        <f>SUM(K20:K22)</f>
        <v>377.94</v>
      </c>
      <c r="O22" s="102"/>
      <c r="P22" s="102"/>
    </row>
    <row r="23" spans="1:16" s="101" customFormat="1" ht="13.5" customHeight="1">
      <c r="A23" s="76" t="s">
        <v>578</v>
      </c>
      <c r="B23" s="80" t="s">
        <v>1062</v>
      </c>
      <c r="C23" s="39"/>
      <c r="D23" s="39"/>
      <c r="E23" s="98"/>
      <c r="F23" s="40"/>
      <c r="G23" s="140"/>
      <c r="H23" s="48"/>
      <c r="I23" s="183"/>
      <c r="J23" s="94"/>
      <c r="K23" s="87"/>
      <c r="L23" s="95"/>
      <c r="M23" s="53"/>
      <c r="O23" s="102"/>
      <c r="P23" s="102"/>
    </row>
    <row r="24" spans="1:16" s="101" customFormat="1" ht="13.5" customHeight="1">
      <c r="A24" s="35" t="s">
        <v>579</v>
      </c>
      <c r="B24" s="38" t="s">
        <v>1083</v>
      </c>
      <c r="C24" s="39"/>
      <c r="D24" s="39"/>
      <c r="E24" s="98"/>
      <c r="F24" s="139" t="s">
        <v>1023</v>
      </c>
      <c r="G24" s="140">
        <v>8</v>
      </c>
      <c r="H24" s="48"/>
      <c r="I24" s="183">
        <v>86.85</v>
      </c>
      <c r="J24" s="94"/>
      <c r="K24" s="297">
        <f>ROUND(G24*I24,2)</f>
        <v>694.8</v>
      </c>
      <c r="L24" s="95"/>
      <c r="M24" s="53">
        <f>K24</f>
        <v>694.8</v>
      </c>
      <c r="O24" s="102"/>
      <c r="P24" s="102"/>
    </row>
    <row r="25" spans="1:16" s="101" customFormat="1" ht="13.5" customHeight="1">
      <c r="A25" s="107" t="s">
        <v>580</v>
      </c>
      <c r="B25" s="136" t="s">
        <v>1115</v>
      </c>
      <c r="C25" s="39"/>
      <c r="D25" s="39"/>
      <c r="E25" s="98"/>
      <c r="F25" s="40"/>
      <c r="G25" s="41"/>
      <c r="H25" s="48"/>
      <c r="I25" s="183"/>
      <c r="J25" s="94"/>
      <c r="K25" s="45"/>
      <c r="L25" s="95"/>
      <c r="M25" s="53"/>
      <c r="O25" s="102"/>
      <c r="P25" s="102"/>
    </row>
    <row r="26" spans="1:16" s="101" customFormat="1" ht="13.5" customHeight="1">
      <c r="A26" s="76" t="s">
        <v>581</v>
      </c>
      <c r="B26" s="79" t="s">
        <v>1028</v>
      </c>
      <c r="C26" s="28"/>
      <c r="D26" s="28"/>
      <c r="E26" s="29"/>
      <c r="F26" s="40"/>
      <c r="G26" s="41"/>
      <c r="H26" s="48"/>
      <c r="I26" s="183"/>
      <c r="J26" s="94"/>
      <c r="K26" s="45"/>
      <c r="L26" s="95"/>
      <c r="M26" s="53"/>
      <c r="O26" s="102"/>
      <c r="P26" s="102"/>
    </row>
    <row r="27" spans="1:16" s="101" customFormat="1" ht="13.5" customHeight="1">
      <c r="A27" s="109" t="s">
        <v>582</v>
      </c>
      <c r="B27" s="38" t="s">
        <v>1085</v>
      </c>
      <c r="C27" s="39"/>
      <c r="D27" s="39"/>
      <c r="E27" s="98"/>
      <c r="F27" s="40" t="s">
        <v>1022</v>
      </c>
      <c r="G27" s="41">
        <v>9.8</v>
      </c>
      <c r="H27" s="48"/>
      <c r="I27" s="183">
        <v>6.21</v>
      </c>
      <c r="J27" s="94"/>
      <c r="K27" s="297">
        <f>ROUND(G27*I27,2)</f>
        <v>60.86</v>
      </c>
      <c r="L27" s="95"/>
      <c r="M27" s="53"/>
      <c r="O27" s="102"/>
      <c r="P27" s="102"/>
    </row>
    <row r="28" spans="1:16" s="101" customFormat="1" ht="13.5" customHeight="1">
      <c r="A28" s="109" t="s">
        <v>583</v>
      </c>
      <c r="B28" s="38" t="s">
        <v>1032</v>
      </c>
      <c r="C28" s="39"/>
      <c r="D28" s="39"/>
      <c r="E28" s="98"/>
      <c r="F28" s="40" t="s">
        <v>1022</v>
      </c>
      <c r="G28" s="41">
        <v>17.7</v>
      </c>
      <c r="H28" s="48"/>
      <c r="I28" s="183">
        <v>2.39</v>
      </c>
      <c r="J28" s="94"/>
      <c r="K28" s="297">
        <f>ROUND(G28*I28,2)</f>
        <v>42.3</v>
      </c>
      <c r="L28" s="95"/>
      <c r="M28" s="53"/>
      <c r="O28" s="102"/>
      <c r="P28" s="102"/>
    </row>
    <row r="29" spans="1:16" s="101" customFormat="1" ht="13.5" customHeight="1">
      <c r="A29" s="109" t="s">
        <v>584</v>
      </c>
      <c r="B29" s="38" t="s">
        <v>1048</v>
      </c>
      <c r="C29" s="39"/>
      <c r="D29" s="39"/>
      <c r="E29" s="98"/>
      <c r="F29" s="40" t="s">
        <v>1022</v>
      </c>
      <c r="G29" s="41">
        <v>2.88</v>
      </c>
      <c r="H29" s="48"/>
      <c r="I29" s="185">
        <v>7.47</v>
      </c>
      <c r="J29" s="94"/>
      <c r="K29" s="297">
        <f>ROUND(G29*I29,2)</f>
        <v>21.51</v>
      </c>
      <c r="L29" s="95"/>
      <c r="M29" s="53">
        <f>SUM(K27:K29)</f>
        <v>124.67</v>
      </c>
      <c r="O29" s="102"/>
      <c r="P29" s="102"/>
    </row>
    <row r="30" spans="1:16" s="101" customFormat="1" ht="13.5" customHeight="1">
      <c r="A30" s="141" t="s">
        <v>585</v>
      </c>
      <c r="B30" s="79" t="s">
        <v>1060</v>
      </c>
      <c r="C30" s="39"/>
      <c r="D30" s="39"/>
      <c r="E30" s="98"/>
      <c r="F30" s="40"/>
      <c r="G30" s="41"/>
      <c r="H30" s="48"/>
      <c r="I30" s="183"/>
      <c r="J30" s="94"/>
      <c r="K30" s="45"/>
      <c r="L30" s="95"/>
      <c r="M30" s="53"/>
      <c r="O30" s="102"/>
      <c r="P30" s="102"/>
    </row>
    <row r="31" spans="1:16" s="101" customFormat="1" ht="13.5" customHeight="1">
      <c r="A31" s="37" t="s">
        <v>586</v>
      </c>
      <c r="B31" s="38" t="s">
        <v>1102</v>
      </c>
      <c r="C31" s="39"/>
      <c r="D31" s="39"/>
      <c r="E31" s="98"/>
      <c r="F31" s="40"/>
      <c r="G31" s="41"/>
      <c r="H31" s="48"/>
      <c r="I31" s="183"/>
      <c r="J31" s="94"/>
      <c r="K31" s="45"/>
      <c r="L31" s="95"/>
      <c r="M31" s="53"/>
      <c r="O31" s="102"/>
      <c r="P31" s="102"/>
    </row>
    <row r="32" spans="1:16" s="101" customFormat="1" ht="13.5" customHeight="1">
      <c r="A32" s="37"/>
      <c r="B32" s="38" t="s">
        <v>1089</v>
      </c>
      <c r="C32" s="39"/>
      <c r="D32" s="39"/>
      <c r="E32" s="98"/>
      <c r="F32" s="40" t="s">
        <v>1023</v>
      </c>
      <c r="G32" s="41">
        <v>2</v>
      </c>
      <c r="H32" s="48"/>
      <c r="I32" s="183">
        <v>55.22</v>
      </c>
      <c r="J32" s="94"/>
      <c r="K32" s="297">
        <f>ROUND(G32*I32,2)</f>
        <v>110.44</v>
      </c>
      <c r="L32" s="95"/>
      <c r="M32" s="53"/>
      <c r="O32" s="102"/>
      <c r="P32" s="102"/>
    </row>
    <row r="33" spans="1:16" s="85" customFormat="1" ht="13.5" customHeight="1">
      <c r="A33" s="37" t="s">
        <v>587</v>
      </c>
      <c r="B33" s="38" t="s">
        <v>1091</v>
      </c>
      <c r="C33" s="39"/>
      <c r="D33" s="39"/>
      <c r="E33" s="98"/>
      <c r="F33" s="40" t="s">
        <v>1023</v>
      </c>
      <c r="G33" s="41">
        <v>1</v>
      </c>
      <c r="H33" s="48"/>
      <c r="I33" s="45">
        <v>42.58</v>
      </c>
      <c r="J33" s="94"/>
      <c r="K33" s="297">
        <f>ROUND(G33*I33,2)</f>
        <v>42.58</v>
      </c>
      <c r="L33" s="91"/>
      <c r="M33" s="53"/>
      <c r="O33" s="86"/>
      <c r="P33" s="86"/>
    </row>
    <row r="34" spans="1:16" s="85" customFormat="1" ht="13.5" customHeight="1">
      <c r="A34" s="37" t="s">
        <v>588</v>
      </c>
      <c r="B34" s="38" t="s">
        <v>1093</v>
      </c>
      <c r="C34" s="39"/>
      <c r="D34" s="39"/>
      <c r="E34" s="98"/>
      <c r="F34" s="40" t="s">
        <v>1023</v>
      </c>
      <c r="G34" s="41">
        <v>1</v>
      </c>
      <c r="H34" s="48"/>
      <c r="I34" s="296">
        <v>49.85</v>
      </c>
      <c r="J34" s="94"/>
      <c r="K34" s="297">
        <f>ROUND(G34*I34,2)</f>
        <v>49.85</v>
      </c>
      <c r="L34" s="91"/>
      <c r="M34" s="53">
        <f>SUM(K32:K34)</f>
        <v>202.86999999999998</v>
      </c>
      <c r="O34" s="86"/>
      <c r="P34" s="86"/>
    </row>
    <row r="35" spans="1:16" s="85" customFormat="1" ht="13.5" customHeight="1">
      <c r="A35" s="78" t="s">
        <v>589</v>
      </c>
      <c r="B35" s="79" t="s">
        <v>1033</v>
      </c>
      <c r="C35" s="39"/>
      <c r="D35" s="39"/>
      <c r="E35" s="98"/>
      <c r="F35" s="40"/>
      <c r="G35" s="41"/>
      <c r="H35" s="48"/>
      <c r="I35" s="183"/>
      <c r="J35" s="94"/>
      <c r="K35" s="103"/>
      <c r="L35" s="91"/>
      <c r="M35" s="53"/>
      <c r="O35" s="86"/>
      <c r="P35" s="86"/>
    </row>
    <row r="36" spans="1:16" s="85" customFormat="1" ht="13.5" customHeight="1">
      <c r="A36" s="37" t="s">
        <v>590</v>
      </c>
      <c r="B36" s="27" t="s">
        <v>1034</v>
      </c>
      <c r="C36" s="39"/>
      <c r="D36" s="39"/>
      <c r="E36" s="98"/>
      <c r="F36" s="40"/>
      <c r="G36" s="41"/>
      <c r="H36" s="48"/>
      <c r="I36" s="183"/>
      <c r="J36" s="94"/>
      <c r="K36" s="87"/>
      <c r="L36" s="95"/>
      <c r="M36" s="53"/>
      <c r="O36" s="86"/>
      <c r="P36" s="86"/>
    </row>
    <row r="37" spans="1:16" s="85" customFormat="1" ht="13.5" customHeight="1" thickBot="1">
      <c r="A37" s="37"/>
      <c r="B37" s="27" t="s">
        <v>1035</v>
      </c>
      <c r="C37" s="39"/>
      <c r="D37" s="39"/>
      <c r="E37" s="98"/>
      <c r="F37" s="40" t="s">
        <v>1022</v>
      </c>
      <c r="G37" s="41">
        <v>17.7</v>
      </c>
      <c r="H37" s="48"/>
      <c r="I37" s="183">
        <v>2.39</v>
      </c>
      <c r="J37" s="94"/>
      <c r="K37" s="297">
        <f>ROUND(G37*I37,2)</f>
        <v>42.3</v>
      </c>
      <c r="L37" s="95"/>
      <c r="M37" s="53"/>
      <c r="O37" s="86"/>
      <c r="P37" s="86"/>
    </row>
    <row r="38" spans="1:13" ht="19.5" customHeight="1" thickTop="1">
      <c r="A38" s="69" t="str">
        <f>Plan1!A52</f>
        <v>DATA:   03/03/2005   </v>
      </c>
      <c r="B38" s="70"/>
      <c r="C38" s="71" t="s">
        <v>1026</v>
      </c>
      <c r="D38" s="70"/>
      <c r="E38" s="72"/>
      <c r="F38" s="70" t="s">
        <v>1013</v>
      </c>
      <c r="G38" s="72"/>
      <c r="H38" s="70" t="s">
        <v>1020</v>
      </c>
      <c r="I38" s="72"/>
      <c r="J38" s="70"/>
      <c r="K38" s="104">
        <f>SUM(K5:K37)</f>
        <v>167197.8399999998</v>
      </c>
      <c r="L38" s="97"/>
      <c r="M38" s="345">
        <f>SUM(M5:M37)</f>
        <v>167155.5399999999</v>
      </c>
    </row>
    <row r="39" spans="1:13" ht="19.5" customHeight="1" thickBot="1">
      <c r="A39" s="24"/>
      <c r="B39" s="25"/>
      <c r="C39" s="56"/>
      <c r="D39" s="23"/>
      <c r="E39" s="57"/>
      <c r="F39" s="23"/>
      <c r="G39" s="57"/>
      <c r="H39" s="23" t="s">
        <v>1021</v>
      </c>
      <c r="I39" s="57"/>
      <c r="J39" s="23"/>
      <c r="K39" s="73"/>
      <c r="L39" s="23"/>
      <c r="M39" s="346"/>
    </row>
    <row r="40" spans="1:13" ht="15" customHeight="1" thickTop="1">
      <c r="A40" s="167"/>
      <c r="B40" s="55"/>
      <c r="C40" s="164"/>
      <c r="D40" s="161"/>
      <c r="E40" s="161"/>
      <c r="F40" s="166"/>
      <c r="M40" s="75"/>
    </row>
    <row r="41" spans="1:6" ht="15" customHeight="1">
      <c r="A41" s="167"/>
      <c r="B41" s="55"/>
      <c r="C41" s="164"/>
      <c r="D41" s="164"/>
      <c r="E41" s="164"/>
      <c r="F41" s="166"/>
    </row>
    <row r="42" spans="2:6" ht="15" customHeight="1">
      <c r="B42" s="164"/>
      <c r="C42" s="161"/>
      <c r="D42" s="161"/>
      <c r="E42" s="161"/>
      <c r="F42" s="165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74"/>
  <sheetViews>
    <sheetView zoomScale="75" zoomScaleNormal="75" zoomScalePageLayoutView="0" workbookViewId="0" topLeftCell="A2">
      <selection activeCell="B31" sqref="B31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1014</v>
      </c>
    </row>
    <row r="2" spans="1:13" ht="15" customHeight="1" thickTop="1">
      <c r="A2" s="7"/>
      <c r="B2" s="31" t="s">
        <v>1005</v>
      </c>
      <c r="C2" s="4"/>
      <c r="D2" s="193" t="s">
        <v>953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1006</v>
      </c>
      <c r="C3" s="5"/>
      <c r="D3" s="199"/>
      <c r="E3" s="199"/>
      <c r="F3" s="199"/>
      <c r="G3" s="199"/>
      <c r="H3" s="58"/>
      <c r="I3" s="60" t="s">
        <v>1015</v>
      </c>
      <c r="J3" s="3"/>
      <c r="K3" s="42"/>
      <c r="L3" s="59"/>
      <c r="M3" s="81" t="s">
        <v>905</v>
      </c>
    </row>
    <row r="4" spans="1:13" ht="15" customHeight="1" thickTop="1">
      <c r="A4" s="8"/>
      <c r="B4" s="34" t="s">
        <v>1007</v>
      </c>
      <c r="C4" s="5"/>
      <c r="D4" s="199" t="s">
        <v>1027</v>
      </c>
      <c r="E4" s="199"/>
      <c r="F4" s="199"/>
      <c r="G4" s="199"/>
      <c r="H4" s="61" t="s">
        <v>1008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1009</v>
      </c>
      <c r="I5" s="65"/>
      <c r="J5" s="64"/>
      <c r="K5" s="302">
        <f>Plan20!K38</f>
        <v>167197.8399999998</v>
      </c>
      <c r="L5" s="66"/>
      <c r="M5" s="339">
        <f>Plan20!M38</f>
        <v>167155.5399999999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1016</v>
      </c>
      <c r="K6" s="14"/>
      <c r="L6" s="14"/>
      <c r="M6" s="342"/>
    </row>
    <row r="7" spans="1:13" ht="15" customHeight="1">
      <c r="A7" s="11" t="s">
        <v>1010</v>
      </c>
      <c r="B7" s="12"/>
      <c r="C7" s="16" t="s">
        <v>1011</v>
      </c>
      <c r="D7" s="12"/>
      <c r="E7" s="12"/>
      <c r="F7" s="17" t="s">
        <v>1012</v>
      </c>
      <c r="G7" s="18" t="s">
        <v>1017</v>
      </c>
      <c r="H7" s="43" t="s">
        <v>1018</v>
      </c>
      <c r="I7" s="43"/>
      <c r="J7" s="49" t="s">
        <v>1019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2.75" customHeight="1" thickTop="1">
      <c r="A9" s="35" t="s">
        <v>591</v>
      </c>
      <c r="B9" s="100" t="s">
        <v>1037</v>
      </c>
      <c r="C9" s="143"/>
      <c r="D9" s="143"/>
      <c r="E9" s="144"/>
      <c r="F9" s="145" t="s">
        <v>1022</v>
      </c>
      <c r="G9" s="146">
        <v>17.7</v>
      </c>
      <c r="H9" s="111"/>
      <c r="I9" s="298">
        <v>16.43</v>
      </c>
      <c r="J9" s="110"/>
      <c r="K9" s="297">
        <f>ROUND(G9*I9,2)</f>
        <v>290.81</v>
      </c>
      <c r="L9" s="111"/>
      <c r="M9" s="349"/>
    </row>
    <row r="10" spans="1:13" ht="12.75" customHeight="1">
      <c r="A10" s="35" t="s">
        <v>592</v>
      </c>
      <c r="B10" s="27" t="s">
        <v>1038</v>
      </c>
      <c r="C10" s="28"/>
      <c r="D10" s="147"/>
      <c r="E10" s="148"/>
      <c r="F10" s="30"/>
      <c r="G10" s="36"/>
      <c r="H10" s="113"/>
      <c r="I10" s="183"/>
      <c r="J10" s="105"/>
      <c r="K10" s="106"/>
      <c r="L10" s="113"/>
      <c r="M10" s="344"/>
    </row>
    <row r="11" spans="1:13" ht="12.75" customHeight="1">
      <c r="A11" s="35"/>
      <c r="B11" s="84" t="s">
        <v>1039</v>
      </c>
      <c r="C11" s="39"/>
      <c r="D11" s="67"/>
      <c r="E11" s="68"/>
      <c r="F11" s="30" t="s">
        <v>1022</v>
      </c>
      <c r="G11" s="36">
        <v>15.32</v>
      </c>
      <c r="H11" s="113"/>
      <c r="I11" s="183">
        <v>28.36</v>
      </c>
      <c r="J11" s="105"/>
      <c r="K11" s="297">
        <f>ROUND(G11*I11,2)</f>
        <v>434.48</v>
      </c>
      <c r="L11" s="113"/>
      <c r="M11" s="344"/>
    </row>
    <row r="12" spans="1:13" ht="12.75" customHeight="1">
      <c r="A12" s="35" t="s">
        <v>593</v>
      </c>
      <c r="B12" s="100" t="s">
        <v>1057</v>
      </c>
      <c r="C12" s="28"/>
      <c r="D12" s="28"/>
      <c r="E12" s="29"/>
      <c r="F12" s="40" t="s">
        <v>1024</v>
      </c>
      <c r="G12" s="36">
        <v>11.8</v>
      </c>
      <c r="H12" s="113"/>
      <c r="I12" s="183">
        <v>18.2</v>
      </c>
      <c r="J12" s="105"/>
      <c r="K12" s="297">
        <f>ROUND(G12*I12,2)</f>
        <v>214.76</v>
      </c>
      <c r="L12" s="113"/>
      <c r="M12" s="344"/>
    </row>
    <row r="13" spans="1:13" ht="12.75" customHeight="1">
      <c r="A13" s="35" t="s">
        <v>594</v>
      </c>
      <c r="B13" s="84" t="s">
        <v>1165</v>
      </c>
      <c r="C13" s="39"/>
      <c r="D13" s="67"/>
      <c r="E13" s="68"/>
      <c r="F13" s="40" t="s">
        <v>1024</v>
      </c>
      <c r="G13" s="41">
        <v>1.5</v>
      </c>
      <c r="H13" s="48"/>
      <c r="I13" s="183">
        <v>22.88</v>
      </c>
      <c r="J13" s="94"/>
      <c r="K13" s="297">
        <f>ROUND(G13*I13,2)</f>
        <v>34.32</v>
      </c>
      <c r="L13" s="113"/>
      <c r="M13" s="344">
        <f>SUM(Plan20!K37)+SUM(Plan21!K9:K13)</f>
        <v>1016.67</v>
      </c>
    </row>
    <row r="14" spans="1:13" ht="12.75" customHeight="1">
      <c r="A14" s="120" t="s">
        <v>595</v>
      </c>
      <c r="B14" s="168" t="s">
        <v>1036</v>
      </c>
      <c r="C14" s="113"/>
      <c r="D14" s="113"/>
      <c r="E14" s="106"/>
      <c r="F14" s="139"/>
      <c r="G14" s="118"/>
      <c r="H14" s="47"/>
      <c r="I14" s="183"/>
      <c r="J14" s="47"/>
      <c r="K14" s="45"/>
      <c r="L14" s="46"/>
      <c r="M14" s="52"/>
    </row>
    <row r="15" spans="1:13" ht="12.75" customHeight="1">
      <c r="A15" s="109" t="s">
        <v>596</v>
      </c>
      <c r="B15" s="38" t="s">
        <v>1087</v>
      </c>
      <c r="C15" s="28"/>
      <c r="D15" s="28"/>
      <c r="E15" s="29"/>
      <c r="F15" s="30" t="s">
        <v>1022</v>
      </c>
      <c r="G15" s="118">
        <v>9.8</v>
      </c>
      <c r="H15" s="47"/>
      <c r="I15" s="183">
        <v>17.04</v>
      </c>
      <c r="J15" s="47"/>
      <c r="K15" s="297">
        <f>ROUND(G15*I15,2)</f>
        <v>166.99</v>
      </c>
      <c r="L15" s="46"/>
      <c r="M15" s="52"/>
    </row>
    <row r="16" spans="1:13" ht="12.75" customHeight="1">
      <c r="A16" s="109" t="s">
        <v>597</v>
      </c>
      <c r="B16" s="38" t="s">
        <v>1031</v>
      </c>
      <c r="C16" s="39"/>
      <c r="D16" s="39"/>
      <c r="E16" s="98"/>
      <c r="F16" s="40"/>
      <c r="G16" s="118"/>
      <c r="H16" s="47"/>
      <c r="I16" s="183"/>
      <c r="J16" s="47"/>
      <c r="K16" s="45"/>
      <c r="L16" s="46"/>
      <c r="M16" s="52"/>
    </row>
    <row r="17" spans="1:13" ht="12.75" customHeight="1">
      <c r="A17" s="109"/>
      <c r="B17" s="84" t="s">
        <v>1086</v>
      </c>
      <c r="C17" s="39"/>
      <c r="D17" s="39"/>
      <c r="E17" s="98"/>
      <c r="F17" s="40" t="s">
        <v>1022</v>
      </c>
      <c r="G17" s="118">
        <v>9.8</v>
      </c>
      <c r="H17" s="47"/>
      <c r="I17" s="183">
        <v>34.46</v>
      </c>
      <c r="J17" s="47"/>
      <c r="K17" s="297">
        <f>ROUND(G17*I17,2)</f>
        <v>337.71</v>
      </c>
      <c r="L17" s="46"/>
      <c r="M17" s="52"/>
    </row>
    <row r="18" spans="1:16" s="101" customFormat="1" ht="12.75" customHeight="1">
      <c r="A18" s="109" t="s">
        <v>598</v>
      </c>
      <c r="B18" s="38" t="s">
        <v>1088</v>
      </c>
      <c r="C18" s="39"/>
      <c r="D18" s="39"/>
      <c r="E18" s="98"/>
      <c r="F18" s="40" t="s">
        <v>1024</v>
      </c>
      <c r="G18" s="118">
        <v>11.8</v>
      </c>
      <c r="H18" s="47"/>
      <c r="I18" s="183">
        <v>13.13</v>
      </c>
      <c r="J18" s="88"/>
      <c r="K18" s="297">
        <f>ROUND(G18*I18,2)</f>
        <v>154.93</v>
      </c>
      <c r="L18" s="89"/>
      <c r="M18" s="52">
        <f>SUM(K15:K18)</f>
        <v>659.63</v>
      </c>
      <c r="O18" s="102"/>
      <c r="P18" s="102"/>
    </row>
    <row r="19" spans="1:16" s="101" customFormat="1" ht="12.75" customHeight="1">
      <c r="A19" s="120" t="s">
        <v>599</v>
      </c>
      <c r="B19" s="169" t="s">
        <v>1044</v>
      </c>
      <c r="C19" s="137"/>
      <c r="D19" s="137"/>
      <c r="E19" s="138"/>
      <c r="F19" s="139"/>
      <c r="G19" s="118"/>
      <c r="H19" s="47"/>
      <c r="I19" s="183"/>
      <c r="J19" s="88"/>
      <c r="K19" s="45"/>
      <c r="L19" s="89"/>
      <c r="M19" s="52"/>
      <c r="O19" s="102"/>
      <c r="P19" s="102"/>
    </row>
    <row r="20" spans="1:16" s="101" customFormat="1" ht="12.75" customHeight="1">
      <c r="A20" s="109" t="s">
        <v>600</v>
      </c>
      <c r="B20" s="27" t="s">
        <v>1180</v>
      </c>
      <c r="C20" s="137"/>
      <c r="D20" s="137"/>
      <c r="E20" s="138"/>
      <c r="F20" s="139" t="s">
        <v>1022</v>
      </c>
      <c r="G20" s="118">
        <v>1.2</v>
      </c>
      <c r="H20" s="47"/>
      <c r="I20" s="183">
        <v>248.31</v>
      </c>
      <c r="J20" s="88"/>
      <c r="K20" s="297">
        <f>ROUND(G20*I20,2)</f>
        <v>297.97</v>
      </c>
      <c r="L20" s="89"/>
      <c r="M20" s="52"/>
      <c r="O20" s="102"/>
      <c r="P20" s="102"/>
    </row>
    <row r="21" spans="1:16" s="101" customFormat="1" ht="12.75" customHeight="1">
      <c r="A21" s="109" t="s">
        <v>601</v>
      </c>
      <c r="B21" s="126" t="s">
        <v>1160</v>
      </c>
      <c r="C21" s="137"/>
      <c r="D21" s="137"/>
      <c r="E21" s="138"/>
      <c r="F21" s="139"/>
      <c r="G21" s="118"/>
      <c r="H21" s="47"/>
      <c r="I21" s="183"/>
      <c r="J21" s="88"/>
      <c r="K21" s="45"/>
      <c r="L21" s="89"/>
      <c r="M21" s="52"/>
      <c r="O21" s="102"/>
      <c r="P21" s="102"/>
    </row>
    <row r="22" spans="1:16" s="101" customFormat="1" ht="12.75" customHeight="1">
      <c r="A22" s="109"/>
      <c r="B22" s="126" t="s">
        <v>1064</v>
      </c>
      <c r="C22" s="137"/>
      <c r="D22" s="137"/>
      <c r="E22" s="138"/>
      <c r="F22" s="139" t="s">
        <v>1023</v>
      </c>
      <c r="G22" s="140">
        <v>1</v>
      </c>
      <c r="H22" s="48"/>
      <c r="I22" s="183">
        <v>230.55</v>
      </c>
      <c r="J22" s="94"/>
      <c r="K22" s="297">
        <f>ROUND(G22*I22,2)</f>
        <v>230.55</v>
      </c>
      <c r="L22" s="95"/>
      <c r="M22" s="53">
        <f>SUM(K20:K22)</f>
        <v>528.52</v>
      </c>
      <c r="O22" s="102"/>
      <c r="P22" s="102"/>
    </row>
    <row r="23" spans="1:16" s="101" customFormat="1" ht="12.75" customHeight="1">
      <c r="A23" s="120" t="s">
        <v>602</v>
      </c>
      <c r="B23" s="169" t="s">
        <v>1046</v>
      </c>
      <c r="C23" s="137"/>
      <c r="D23" s="137"/>
      <c r="E23" s="138"/>
      <c r="F23" s="139"/>
      <c r="G23" s="140"/>
      <c r="H23" s="48"/>
      <c r="I23" s="183"/>
      <c r="J23" s="94"/>
      <c r="K23" s="87"/>
      <c r="L23" s="95"/>
      <c r="M23" s="53"/>
      <c r="O23" s="102"/>
      <c r="P23" s="102"/>
    </row>
    <row r="24" spans="1:16" s="101" customFormat="1" ht="12.75" customHeight="1">
      <c r="A24" s="109" t="s">
        <v>603</v>
      </c>
      <c r="B24" s="160" t="s">
        <v>1047</v>
      </c>
      <c r="C24" s="137"/>
      <c r="D24" s="137"/>
      <c r="E24" s="138"/>
      <c r="F24" s="139" t="s">
        <v>1022</v>
      </c>
      <c r="G24" s="140">
        <v>0.84</v>
      </c>
      <c r="H24" s="48"/>
      <c r="I24" s="183">
        <v>59.8</v>
      </c>
      <c r="J24" s="94"/>
      <c r="K24" s="297">
        <f>ROUND(G24*I24,2)</f>
        <v>50.23</v>
      </c>
      <c r="L24" s="95"/>
      <c r="M24" s="53">
        <f>K24</f>
        <v>50.23</v>
      </c>
      <c r="O24" s="102"/>
      <c r="P24" s="102"/>
    </row>
    <row r="25" spans="1:16" s="101" customFormat="1" ht="12.75" customHeight="1">
      <c r="A25" s="120" t="s">
        <v>604</v>
      </c>
      <c r="B25" s="169" t="s">
        <v>1025</v>
      </c>
      <c r="C25" s="137"/>
      <c r="D25" s="137"/>
      <c r="E25" s="138"/>
      <c r="F25" s="139"/>
      <c r="G25" s="140"/>
      <c r="H25" s="48"/>
      <c r="I25" s="183"/>
      <c r="J25" s="94"/>
      <c r="K25" s="45"/>
      <c r="L25" s="95"/>
      <c r="M25" s="53"/>
      <c r="O25" s="102"/>
      <c r="P25" s="102"/>
    </row>
    <row r="26" spans="1:16" s="101" customFormat="1" ht="12.75" customHeight="1">
      <c r="A26" s="109" t="s">
        <v>605</v>
      </c>
      <c r="B26" s="160" t="s">
        <v>1040</v>
      </c>
      <c r="C26" s="113"/>
      <c r="D26" s="113"/>
      <c r="E26" s="106"/>
      <c r="F26" s="139"/>
      <c r="G26" s="140"/>
      <c r="H26" s="48"/>
      <c r="I26" s="183"/>
      <c r="J26" s="94"/>
      <c r="K26" s="45"/>
      <c r="L26" s="95"/>
      <c r="M26" s="53"/>
      <c r="O26" s="102"/>
      <c r="P26" s="102"/>
    </row>
    <row r="27" spans="1:16" s="101" customFormat="1" ht="12.75" customHeight="1">
      <c r="A27" s="109"/>
      <c r="B27" s="160" t="s">
        <v>1041</v>
      </c>
      <c r="C27" s="137"/>
      <c r="D27" s="137"/>
      <c r="E27" s="138"/>
      <c r="F27" s="139" t="s">
        <v>1022</v>
      </c>
      <c r="G27" s="140">
        <v>28.07</v>
      </c>
      <c r="H27" s="48"/>
      <c r="I27" s="183">
        <v>5.62</v>
      </c>
      <c r="J27" s="94"/>
      <c r="K27" s="297">
        <f>ROUND(G27*I27,2)</f>
        <v>157.75</v>
      </c>
      <c r="L27" s="95"/>
      <c r="M27" s="53"/>
      <c r="O27" s="102"/>
      <c r="P27" s="102"/>
    </row>
    <row r="28" spans="1:16" s="101" customFormat="1" ht="12.75" customHeight="1">
      <c r="A28" s="109" t="s">
        <v>606</v>
      </c>
      <c r="B28" s="160" t="s">
        <v>1042</v>
      </c>
      <c r="C28" s="137"/>
      <c r="D28" s="137"/>
      <c r="E28" s="138"/>
      <c r="F28" s="139" t="s">
        <v>1022</v>
      </c>
      <c r="G28" s="140">
        <v>28.07</v>
      </c>
      <c r="H28" s="48"/>
      <c r="I28" s="185">
        <v>9.34</v>
      </c>
      <c r="J28" s="94"/>
      <c r="K28" s="297">
        <f>ROUND(G28*I28,2)</f>
        <v>262.17</v>
      </c>
      <c r="L28" s="95"/>
      <c r="M28" s="53"/>
      <c r="O28" s="102"/>
      <c r="P28" s="102"/>
    </row>
    <row r="29" spans="1:16" s="101" customFormat="1" ht="12.75" customHeight="1">
      <c r="A29" s="142" t="s">
        <v>607</v>
      </c>
      <c r="B29" s="160" t="s">
        <v>1163</v>
      </c>
      <c r="C29" s="137"/>
      <c r="D29" s="137"/>
      <c r="E29" s="138"/>
      <c r="F29" s="139" t="s">
        <v>1022</v>
      </c>
      <c r="G29" s="140">
        <v>3.36</v>
      </c>
      <c r="H29" s="48"/>
      <c r="I29" s="183">
        <v>8.65</v>
      </c>
      <c r="J29" s="94"/>
      <c r="K29" s="297">
        <f>ROUND(G29*I29,2)</f>
        <v>29.06</v>
      </c>
      <c r="L29" s="95"/>
      <c r="M29" s="53">
        <f>SUM(K27:K29)</f>
        <v>448.98</v>
      </c>
      <c r="O29" s="102"/>
      <c r="P29" s="102"/>
    </row>
    <row r="30" spans="1:16" s="101" customFormat="1" ht="12.75" customHeight="1">
      <c r="A30" s="117" t="s">
        <v>608</v>
      </c>
      <c r="B30" s="136" t="s">
        <v>1116</v>
      </c>
      <c r="C30" s="137"/>
      <c r="D30" s="137"/>
      <c r="E30" s="138"/>
      <c r="F30" s="139"/>
      <c r="G30" s="140"/>
      <c r="H30" s="48"/>
      <c r="I30" s="183"/>
      <c r="J30" s="94"/>
      <c r="K30" s="45"/>
      <c r="L30" s="95"/>
      <c r="M30" s="53"/>
      <c r="O30" s="102"/>
      <c r="P30" s="102"/>
    </row>
    <row r="31" spans="1:16" s="101" customFormat="1" ht="12.75" customHeight="1">
      <c r="A31" s="78" t="s">
        <v>609</v>
      </c>
      <c r="B31" s="79" t="s">
        <v>1028</v>
      </c>
      <c r="C31" s="39"/>
      <c r="D31" s="39"/>
      <c r="E31" s="98"/>
      <c r="F31" s="40"/>
      <c r="G31" s="140"/>
      <c r="H31" s="48"/>
      <c r="I31" s="183"/>
      <c r="J31" s="94"/>
      <c r="K31" s="45"/>
      <c r="L31" s="95"/>
      <c r="M31" s="53"/>
      <c r="O31" s="102"/>
      <c r="P31" s="102"/>
    </row>
    <row r="32" spans="1:16" s="101" customFormat="1" ht="12.75" customHeight="1">
      <c r="A32" s="142" t="s">
        <v>610</v>
      </c>
      <c r="B32" s="38" t="s">
        <v>1085</v>
      </c>
      <c r="C32" s="39"/>
      <c r="D32" s="39"/>
      <c r="E32" s="98"/>
      <c r="F32" s="40" t="s">
        <v>1022</v>
      </c>
      <c r="G32" s="140">
        <v>9.66</v>
      </c>
      <c r="H32" s="48"/>
      <c r="I32" s="45">
        <v>6.21</v>
      </c>
      <c r="J32" s="94"/>
      <c r="K32" s="297">
        <f>ROUND(G32*I32,2)</f>
        <v>59.99</v>
      </c>
      <c r="L32" s="95"/>
      <c r="M32" s="53"/>
      <c r="O32" s="102"/>
      <c r="P32" s="102"/>
    </row>
    <row r="33" spans="1:16" s="85" customFormat="1" ht="12.75" customHeight="1">
      <c r="A33" s="142" t="s">
        <v>611</v>
      </c>
      <c r="B33" s="38" t="s">
        <v>1048</v>
      </c>
      <c r="C33" s="39"/>
      <c r="D33" s="39"/>
      <c r="E33" s="98"/>
      <c r="F33" s="40" t="s">
        <v>1022</v>
      </c>
      <c r="G33" s="140">
        <v>3.28</v>
      </c>
      <c r="H33" s="48"/>
      <c r="I33" s="296">
        <v>7.47</v>
      </c>
      <c r="J33" s="94"/>
      <c r="K33" s="297">
        <f>ROUND(G33*I33,2)</f>
        <v>24.5</v>
      </c>
      <c r="L33" s="91"/>
      <c r="M33" s="53"/>
      <c r="O33" s="86"/>
      <c r="P33" s="86"/>
    </row>
    <row r="34" spans="1:16" s="85" customFormat="1" ht="12.75" customHeight="1">
      <c r="A34" s="142" t="s">
        <v>612</v>
      </c>
      <c r="B34" s="38" t="s">
        <v>1032</v>
      </c>
      <c r="C34" s="39"/>
      <c r="D34" s="39"/>
      <c r="E34" s="98"/>
      <c r="F34" s="40" t="s">
        <v>1022</v>
      </c>
      <c r="G34" s="41">
        <v>34.64</v>
      </c>
      <c r="H34" s="48"/>
      <c r="I34" s="183">
        <v>2.39</v>
      </c>
      <c r="J34" s="94"/>
      <c r="K34" s="297">
        <f>ROUND(G34*I34,2)</f>
        <v>82.79</v>
      </c>
      <c r="L34" s="91"/>
      <c r="M34" s="53">
        <f>SUM(K32:K34)</f>
        <v>167.28000000000003</v>
      </c>
      <c r="O34" s="86"/>
      <c r="P34" s="86"/>
    </row>
    <row r="35" spans="1:16" s="85" customFormat="1" ht="12.75" customHeight="1">
      <c r="A35" s="141" t="s">
        <v>613</v>
      </c>
      <c r="B35" s="79" t="s">
        <v>1060</v>
      </c>
      <c r="C35" s="39"/>
      <c r="D35" s="39"/>
      <c r="E35" s="98"/>
      <c r="F35" s="40"/>
      <c r="G35" s="140"/>
      <c r="H35" s="48"/>
      <c r="I35" s="183"/>
      <c r="J35" s="94"/>
      <c r="K35" s="87"/>
      <c r="L35" s="91"/>
      <c r="M35" s="53"/>
      <c r="O35" s="86"/>
      <c r="P35" s="86"/>
    </row>
    <row r="36" spans="1:16" s="85" customFormat="1" ht="12.75" customHeight="1">
      <c r="A36" s="37" t="s">
        <v>614</v>
      </c>
      <c r="B36" s="38" t="s">
        <v>1102</v>
      </c>
      <c r="C36" s="39"/>
      <c r="D36" s="39"/>
      <c r="E36" s="98"/>
      <c r="F36" s="40"/>
      <c r="G36" s="41"/>
      <c r="H36" s="48"/>
      <c r="I36" s="183"/>
      <c r="J36" s="94"/>
      <c r="K36" s="45"/>
      <c r="L36" s="91"/>
      <c r="M36" s="53"/>
      <c r="O36" s="86"/>
      <c r="P36" s="86"/>
    </row>
    <row r="37" spans="1:16" s="85" customFormat="1" ht="12.75" customHeight="1">
      <c r="A37" s="37"/>
      <c r="B37" s="38" t="s">
        <v>1089</v>
      </c>
      <c r="C37" s="39"/>
      <c r="D37" s="39"/>
      <c r="E37" s="98"/>
      <c r="F37" s="40" t="s">
        <v>1023</v>
      </c>
      <c r="G37" s="41">
        <v>2</v>
      </c>
      <c r="H37" s="48"/>
      <c r="I37" s="297">
        <v>55.22</v>
      </c>
      <c r="J37" s="94"/>
      <c r="K37" s="297">
        <f>ROUND(G37*I37,2)</f>
        <v>110.44</v>
      </c>
      <c r="L37" s="91"/>
      <c r="M37" s="53"/>
      <c r="O37" s="86"/>
      <c r="P37" s="86"/>
    </row>
    <row r="38" spans="1:16" s="85" customFormat="1" ht="12.75" customHeight="1">
      <c r="A38" s="37" t="s">
        <v>615</v>
      </c>
      <c r="B38" s="38" t="s">
        <v>1091</v>
      </c>
      <c r="C38" s="39"/>
      <c r="D38" s="39"/>
      <c r="E38" s="98"/>
      <c r="F38" s="40" t="s">
        <v>1023</v>
      </c>
      <c r="G38" s="41">
        <v>1</v>
      </c>
      <c r="H38" s="48"/>
      <c r="I38" s="296">
        <v>42.58</v>
      </c>
      <c r="J38" s="94"/>
      <c r="K38" s="297">
        <f>ROUND(G38*I38,2)</f>
        <v>42.58</v>
      </c>
      <c r="L38" s="91"/>
      <c r="M38" s="53"/>
      <c r="O38" s="86"/>
      <c r="P38" s="86"/>
    </row>
    <row r="39" spans="1:16" s="85" customFormat="1" ht="12.75" customHeight="1">
      <c r="A39" s="37" t="s">
        <v>616</v>
      </c>
      <c r="B39" s="38" t="s">
        <v>1123</v>
      </c>
      <c r="C39" s="39"/>
      <c r="D39" s="39"/>
      <c r="E39" s="98"/>
      <c r="F39" s="40" t="s">
        <v>1023</v>
      </c>
      <c r="G39" s="36">
        <v>2</v>
      </c>
      <c r="H39" s="47"/>
      <c r="I39" s="183">
        <v>65.2</v>
      </c>
      <c r="J39" s="94"/>
      <c r="K39" s="297">
        <f>ROUND(G39*I39,2)</f>
        <v>130.4</v>
      </c>
      <c r="L39" s="91"/>
      <c r="M39" s="53"/>
      <c r="O39" s="86"/>
      <c r="P39" s="86"/>
    </row>
    <row r="40" spans="1:16" s="85" customFormat="1" ht="12.75" customHeight="1" thickBot="1">
      <c r="A40" s="37" t="s">
        <v>617</v>
      </c>
      <c r="B40" s="27" t="s">
        <v>1093</v>
      </c>
      <c r="C40" s="39"/>
      <c r="D40" s="39"/>
      <c r="E40" s="98"/>
      <c r="F40" s="40" t="s">
        <v>1023</v>
      </c>
      <c r="G40" s="41">
        <v>1</v>
      </c>
      <c r="H40" s="48"/>
      <c r="I40" s="183">
        <v>49.85</v>
      </c>
      <c r="J40" s="94"/>
      <c r="K40" s="297">
        <f>ROUND(G40*I40,2)</f>
        <v>49.85</v>
      </c>
      <c r="L40" s="95"/>
      <c r="M40" s="53">
        <f>SUM(K37:K40)</f>
        <v>333.27</v>
      </c>
      <c r="O40" s="86"/>
      <c r="P40" s="86"/>
    </row>
    <row r="41" spans="1:13" ht="19.5" customHeight="1" thickTop="1">
      <c r="A41" s="69" t="str">
        <f>Plan1!A52</f>
        <v>DATA:   03/03/2005   </v>
      </c>
      <c r="B41" s="70"/>
      <c r="C41" s="71" t="s">
        <v>1026</v>
      </c>
      <c r="D41" s="70"/>
      <c r="E41" s="72"/>
      <c r="F41" s="70" t="s">
        <v>1013</v>
      </c>
      <c r="G41" s="72"/>
      <c r="H41" s="70" t="s">
        <v>1020</v>
      </c>
      <c r="I41" s="72"/>
      <c r="J41" s="70"/>
      <c r="K41" s="104">
        <f>SUM(K5:K40)</f>
        <v>170360.1199999998</v>
      </c>
      <c r="L41" s="97"/>
      <c r="M41" s="345">
        <f>SUM(M5:M40)</f>
        <v>170360.1199999999</v>
      </c>
    </row>
    <row r="42" spans="1:13" ht="19.5" customHeight="1" thickBot="1">
      <c r="A42" s="24"/>
      <c r="B42" s="25"/>
      <c r="C42" s="56"/>
      <c r="D42" s="23"/>
      <c r="E42" s="57"/>
      <c r="F42" s="23"/>
      <c r="G42" s="57"/>
      <c r="H42" s="23" t="s">
        <v>1021</v>
      </c>
      <c r="I42" s="57"/>
      <c r="J42" s="23"/>
      <c r="K42" s="73"/>
      <c r="L42" s="23"/>
      <c r="M42" s="346"/>
    </row>
    <row r="43" spans="1:13" ht="15" customHeight="1" thickTop="1">
      <c r="A43" s="167"/>
      <c r="B43" s="55"/>
      <c r="C43" s="164"/>
      <c r="D43" s="161"/>
      <c r="E43" s="161"/>
      <c r="F43" s="166"/>
      <c r="M43" s="75"/>
    </row>
    <row r="44" spans="1:6" ht="15" customHeight="1">
      <c r="A44" s="167"/>
      <c r="B44" s="55"/>
      <c r="C44" s="164"/>
      <c r="D44" s="164"/>
      <c r="E44" s="164"/>
      <c r="F44" s="166"/>
    </row>
    <row r="45" spans="2:6" ht="15" customHeight="1">
      <c r="B45" s="164"/>
      <c r="C45" s="161"/>
      <c r="D45" s="161"/>
      <c r="E45" s="161"/>
      <c r="F45" s="165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>
      <c r="Q74" t="s">
        <v>1084</v>
      </c>
    </row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49"/>
  <sheetViews>
    <sheetView zoomScale="75" zoomScaleNormal="75" zoomScalePageLayoutView="0" workbookViewId="0" topLeftCell="A1">
      <selection activeCell="B34" sqref="B34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1014</v>
      </c>
    </row>
    <row r="2" spans="1:13" ht="15" customHeight="1" thickTop="1">
      <c r="A2" s="7"/>
      <c r="B2" s="31" t="s">
        <v>1005</v>
      </c>
      <c r="C2" s="4"/>
      <c r="D2" s="193" t="s">
        <v>953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1006</v>
      </c>
      <c r="C3" s="5"/>
      <c r="D3" s="199"/>
      <c r="E3" s="199"/>
      <c r="F3" s="199"/>
      <c r="G3" s="199"/>
      <c r="H3" s="58"/>
      <c r="I3" s="60" t="s">
        <v>1015</v>
      </c>
      <c r="J3" s="3"/>
      <c r="K3" s="42"/>
      <c r="L3" s="59"/>
      <c r="M3" s="81" t="s">
        <v>906</v>
      </c>
    </row>
    <row r="4" spans="1:13" ht="15" customHeight="1" thickTop="1">
      <c r="A4" s="8"/>
      <c r="B4" s="34" t="s">
        <v>1007</v>
      </c>
      <c r="C4" s="5"/>
      <c r="D4" s="199" t="s">
        <v>1027</v>
      </c>
      <c r="E4" s="199"/>
      <c r="F4" s="199"/>
      <c r="G4" s="199"/>
      <c r="H4" s="61" t="s">
        <v>1008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1009</v>
      </c>
      <c r="I5" s="65"/>
      <c r="J5" s="64"/>
      <c r="K5" s="302">
        <f>Plan21!K41</f>
        <v>170360.1199999998</v>
      </c>
      <c r="L5" s="66"/>
      <c r="M5" s="339">
        <f>Plan21!M41</f>
        <v>170360.1199999999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1016</v>
      </c>
      <c r="K6" s="14"/>
      <c r="L6" s="14"/>
      <c r="M6" s="342"/>
    </row>
    <row r="7" spans="1:13" ht="15" customHeight="1">
      <c r="A7" s="11" t="s">
        <v>1010</v>
      </c>
      <c r="B7" s="12"/>
      <c r="C7" s="16" t="s">
        <v>1011</v>
      </c>
      <c r="D7" s="12"/>
      <c r="E7" s="12"/>
      <c r="F7" s="17" t="s">
        <v>1012</v>
      </c>
      <c r="G7" s="18" t="s">
        <v>1017</v>
      </c>
      <c r="H7" s="43" t="s">
        <v>1018</v>
      </c>
      <c r="I7" s="43"/>
      <c r="J7" s="49" t="s">
        <v>1019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1.25" customHeight="1" thickTop="1">
      <c r="A9" s="76" t="s">
        <v>618</v>
      </c>
      <c r="B9" s="169" t="s">
        <v>1033</v>
      </c>
      <c r="C9" s="137"/>
      <c r="D9" s="137"/>
      <c r="E9" s="138"/>
      <c r="F9" s="125"/>
      <c r="G9" s="36"/>
      <c r="H9" s="113"/>
      <c r="I9" s="111"/>
      <c r="J9" s="105"/>
      <c r="K9" s="106"/>
      <c r="L9" s="113"/>
      <c r="M9" s="344"/>
    </row>
    <row r="10" spans="1:13" ht="11.25" customHeight="1">
      <c r="A10" s="35" t="s">
        <v>619</v>
      </c>
      <c r="B10" s="38" t="s">
        <v>1034</v>
      </c>
      <c r="C10" s="39"/>
      <c r="D10" s="39"/>
      <c r="E10" s="98"/>
      <c r="F10" s="40"/>
      <c r="G10" s="41"/>
      <c r="H10" s="48"/>
      <c r="I10" s="185"/>
      <c r="J10" s="94"/>
      <c r="K10" s="45"/>
      <c r="L10" s="113"/>
      <c r="M10" s="344"/>
    </row>
    <row r="11" spans="1:13" ht="11.25" customHeight="1">
      <c r="A11" s="35"/>
      <c r="B11" s="38" t="s">
        <v>1035</v>
      </c>
      <c r="C11" s="39"/>
      <c r="D11" s="39"/>
      <c r="E11" s="98"/>
      <c r="F11" s="40" t="s">
        <v>1022</v>
      </c>
      <c r="G11" s="41">
        <v>34.64</v>
      </c>
      <c r="H11" s="48"/>
      <c r="I11" s="183">
        <v>2.39</v>
      </c>
      <c r="J11" s="94"/>
      <c r="K11" s="297">
        <f>ROUND(G11*I11,2)</f>
        <v>82.79</v>
      </c>
      <c r="L11" s="113"/>
      <c r="M11" s="344"/>
    </row>
    <row r="12" spans="1:13" ht="11.25" customHeight="1">
      <c r="A12" s="35" t="s">
        <v>620</v>
      </c>
      <c r="B12" s="84" t="s">
        <v>1037</v>
      </c>
      <c r="C12" s="39"/>
      <c r="D12" s="39"/>
      <c r="E12" s="98"/>
      <c r="F12" s="40" t="s">
        <v>1022</v>
      </c>
      <c r="G12" s="41">
        <v>34.64</v>
      </c>
      <c r="H12" s="48"/>
      <c r="I12" s="183">
        <v>16.43</v>
      </c>
      <c r="J12" s="94"/>
      <c r="K12" s="297">
        <f>ROUND(G12*I12,2)</f>
        <v>569.14</v>
      </c>
      <c r="L12" s="113"/>
      <c r="M12" s="344"/>
    </row>
    <row r="13" spans="1:13" ht="11.25" customHeight="1">
      <c r="A13" s="35" t="s">
        <v>621</v>
      </c>
      <c r="B13" s="27" t="s">
        <v>1075</v>
      </c>
      <c r="C13" s="39"/>
      <c r="D13" s="39"/>
      <c r="E13" s="98"/>
      <c r="F13" s="40"/>
      <c r="G13" s="41"/>
      <c r="H13" s="48"/>
      <c r="I13" s="183"/>
      <c r="J13" s="94"/>
      <c r="K13" s="87"/>
      <c r="L13" s="113"/>
      <c r="M13" s="344"/>
    </row>
    <row r="14" spans="1:13" ht="11.25" customHeight="1">
      <c r="A14" s="35"/>
      <c r="B14" s="27" t="s">
        <v>1076</v>
      </c>
      <c r="C14" s="39"/>
      <c r="D14" s="39"/>
      <c r="E14" s="98"/>
      <c r="F14" s="40" t="s">
        <v>1077</v>
      </c>
      <c r="G14" s="41">
        <v>34.64</v>
      </c>
      <c r="H14" s="48"/>
      <c r="I14" s="45">
        <v>22.88</v>
      </c>
      <c r="J14" s="94"/>
      <c r="K14" s="297">
        <f>ROUND(G14*I14,2)</f>
        <v>792.56</v>
      </c>
      <c r="L14" s="113"/>
      <c r="M14" s="344"/>
    </row>
    <row r="15" spans="1:13" ht="11.25" customHeight="1">
      <c r="A15" s="35" t="s">
        <v>622</v>
      </c>
      <c r="B15" s="38" t="s">
        <v>32</v>
      </c>
      <c r="C15" s="39"/>
      <c r="D15" s="39"/>
      <c r="E15" s="98"/>
      <c r="F15" s="40" t="s">
        <v>1022</v>
      </c>
      <c r="G15" s="41">
        <v>1.4</v>
      </c>
      <c r="H15" s="307"/>
      <c r="I15" s="306">
        <v>181.9</v>
      </c>
      <c r="J15" s="94"/>
      <c r="K15" s="297">
        <f>ROUND(G15*I15,2)</f>
        <v>254.66</v>
      </c>
      <c r="L15" s="113"/>
      <c r="M15" s="344"/>
    </row>
    <row r="16" spans="1:13" ht="11.25" customHeight="1">
      <c r="A16" s="35" t="s">
        <v>623</v>
      </c>
      <c r="B16" s="84" t="s">
        <v>1165</v>
      </c>
      <c r="C16" s="39"/>
      <c r="D16" s="67"/>
      <c r="E16" s="68"/>
      <c r="F16" s="40" t="s">
        <v>1024</v>
      </c>
      <c r="G16" s="41">
        <v>2</v>
      </c>
      <c r="H16" s="48"/>
      <c r="I16" s="183">
        <v>22.88</v>
      </c>
      <c r="J16" s="94"/>
      <c r="K16" s="297">
        <f>ROUND(G16*I16,2)</f>
        <v>45.76</v>
      </c>
      <c r="L16" s="113"/>
      <c r="M16" s="344">
        <f>SUM(K11:K16)</f>
        <v>1744.9099999999999</v>
      </c>
    </row>
    <row r="17" spans="1:13" ht="11.25" customHeight="1">
      <c r="A17" s="76" t="s">
        <v>624</v>
      </c>
      <c r="B17" s="169" t="s">
        <v>1036</v>
      </c>
      <c r="C17" s="137"/>
      <c r="D17" s="137"/>
      <c r="E17" s="138"/>
      <c r="F17" s="139"/>
      <c r="G17" s="36"/>
      <c r="H17" s="113"/>
      <c r="I17" s="14"/>
      <c r="J17" s="105"/>
      <c r="K17" s="106"/>
      <c r="L17" s="113"/>
      <c r="M17" s="344"/>
    </row>
    <row r="18" spans="1:13" ht="11.25" customHeight="1">
      <c r="A18" s="35" t="s">
        <v>625</v>
      </c>
      <c r="B18" s="27" t="s">
        <v>1087</v>
      </c>
      <c r="C18" s="28"/>
      <c r="D18" s="28"/>
      <c r="E18" s="29"/>
      <c r="F18" s="40" t="s">
        <v>1022</v>
      </c>
      <c r="G18" s="36">
        <v>9.66</v>
      </c>
      <c r="H18" s="113"/>
      <c r="I18" s="183">
        <v>17.04</v>
      </c>
      <c r="J18" s="105"/>
      <c r="K18" s="297">
        <f>ROUND(G18*I18,2)</f>
        <v>164.61</v>
      </c>
      <c r="L18" s="113"/>
      <c r="M18" s="344"/>
    </row>
    <row r="19" spans="1:13" ht="11.25" customHeight="1">
      <c r="A19" s="35" t="s">
        <v>626</v>
      </c>
      <c r="B19" s="27" t="s">
        <v>1031</v>
      </c>
      <c r="C19" s="28"/>
      <c r="D19" s="28"/>
      <c r="E19" s="29"/>
      <c r="F19" s="40"/>
      <c r="G19" s="36"/>
      <c r="H19" s="47"/>
      <c r="I19" s="183"/>
      <c r="J19" s="47"/>
      <c r="K19" s="45"/>
      <c r="L19" s="46"/>
      <c r="M19" s="52"/>
    </row>
    <row r="20" spans="1:13" ht="11.25" customHeight="1">
      <c r="A20" s="35"/>
      <c r="B20" s="84" t="s">
        <v>1086</v>
      </c>
      <c r="C20" s="28"/>
      <c r="D20" s="28"/>
      <c r="E20" s="29"/>
      <c r="F20" s="30" t="s">
        <v>1022</v>
      </c>
      <c r="G20" s="36">
        <v>9.66</v>
      </c>
      <c r="H20" s="47"/>
      <c r="I20" s="183">
        <v>34.46</v>
      </c>
      <c r="J20" s="47"/>
      <c r="K20" s="297">
        <f>ROUND(G20*I20,2)</f>
        <v>332.88</v>
      </c>
      <c r="L20" s="46"/>
      <c r="M20" s="52"/>
    </row>
    <row r="21" spans="1:16" s="101" customFormat="1" ht="11.25" customHeight="1">
      <c r="A21" s="35" t="s">
        <v>627</v>
      </c>
      <c r="B21" s="38" t="s">
        <v>1088</v>
      </c>
      <c r="C21" s="39"/>
      <c r="D21" s="39"/>
      <c r="E21" s="98"/>
      <c r="F21" s="40" t="s">
        <v>1024</v>
      </c>
      <c r="G21" s="36">
        <v>11.7</v>
      </c>
      <c r="H21" s="47"/>
      <c r="I21" s="183">
        <v>13.13</v>
      </c>
      <c r="J21" s="88"/>
      <c r="K21" s="297">
        <f>ROUND(G21*I21,2)</f>
        <v>153.62</v>
      </c>
      <c r="L21" s="89"/>
      <c r="M21" s="52">
        <f>SUM(K18:K21)</f>
        <v>651.11</v>
      </c>
      <c r="O21" s="102"/>
      <c r="P21" s="102"/>
    </row>
    <row r="22" spans="1:16" s="101" customFormat="1" ht="11.25" customHeight="1">
      <c r="A22" s="76" t="s">
        <v>628</v>
      </c>
      <c r="B22" s="169" t="s">
        <v>1044</v>
      </c>
      <c r="C22" s="137"/>
      <c r="D22" s="137"/>
      <c r="E22" s="138"/>
      <c r="F22" s="139"/>
      <c r="G22" s="36"/>
      <c r="H22" s="47"/>
      <c r="I22" s="183"/>
      <c r="J22" s="88"/>
      <c r="K22" s="45"/>
      <c r="L22" s="89"/>
      <c r="M22" s="52"/>
      <c r="O22" s="102"/>
      <c r="P22" s="102"/>
    </row>
    <row r="23" spans="1:16" s="101" customFormat="1" ht="11.25" customHeight="1">
      <c r="A23" s="109" t="s">
        <v>629</v>
      </c>
      <c r="B23" s="27" t="s">
        <v>1181</v>
      </c>
      <c r="C23" s="137"/>
      <c r="D23" s="137"/>
      <c r="E23" s="138"/>
      <c r="F23" s="139" t="s">
        <v>1022</v>
      </c>
      <c r="G23" s="118">
        <v>1.6</v>
      </c>
      <c r="H23" s="47"/>
      <c r="I23" s="183">
        <v>456.64</v>
      </c>
      <c r="J23" s="88"/>
      <c r="K23" s="297">
        <f>ROUND(G23*I23,2)</f>
        <v>730.62</v>
      </c>
      <c r="L23" s="89"/>
      <c r="M23" s="52"/>
      <c r="O23" s="102"/>
      <c r="P23" s="102"/>
    </row>
    <row r="24" spans="1:16" s="101" customFormat="1" ht="11.25" customHeight="1">
      <c r="A24" s="109" t="s">
        <v>630</v>
      </c>
      <c r="B24" s="126" t="s">
        <v>1160</v>
      </c>
      <c r="C24" s="137"/>
      <c r="D24" s="137"/>
      <c r="E24" s="138"/>
      <c r="F24" s="139"/>
      <c r="G24" s="118"/>
      <c r="H24" s="47"/>
      <c r="I24" s="183"/>
      <c r="J24" s="88"/>
      <c r="K24" s="45"/>
      <c r="L24" s="89"/>
      <c r="M24" s="52"/>
      <c r="O24" s="102"/>
      <c r="P24" s="102"/>
    </row>
    <row r="25" spans="1:16" s="101" customFormat="1" ht="11.25" customHeight="1">
      <c r="A25" s="109"/>
      <c r="B25" s="126" t="s">
        <v>1064</v>
      </c>
      <c r="C25" s="137"/>
      <c r="D25" s="137"/>
      <c r="E25" s="138"/>
      <c r="F25" s="139" t="s">
        <v>1023</v>
      </c>
      <c r="G25" s="118">
        <v>1</v>
      </c>
      <c r="H25" s="47"/>
      <c r="I25" s="183">
        <v>230.55</v>
      </c>
      <c r="J25" s="88"/>
      <c r="K25" s="297">
        <f>ROUND(G25*I25,2)</f>
        <v>230.55</v>
      </c>
      <c r="L25" s="89"/>
      <c r="M25" s="52">
        <f>SUM(K23:K25)</f>
        <v>961.1700000000001</v>
      </c>
      <c r="O25" s="102"/>
      <c r="P25" s="102"/>
    </row>
    <row r="26" spans="1:16" s="101" customFormat="1" ht="11.25" customHeight="1">
      <c r="A26" s="120" t="s">
        <v>631</v>
      </c>
      <c r="B26" s="169" t="s">
        <v>1046</v>
      </c>
      <c r="C26" s="137"/>
      <c r="D26" s="137"/>
      <c r="E26" s="138"/>
      <c r="F26" s="139"/>
      <c r="G26" s="118"/>
      <c r="H26" s="47"/>
      <c r="I26" s="183"/>
      <c r="J26" s="88"/>
      <c r="K26" s="45"/>
      <c r="L26" s="89"/>
      <c r="M26" s="52"/>
      <c r="O26" s="102"/>
      <c r="P26" s="102"/>
    </row>
    <row r="27" spans="1:16" s="101" customFormat="1" ht="11.25" customHeight="1">
      <c r="A27" s="109" t="s">
        <v>632</v>
      </c>
      <c r="B27" s="160" t="s">
        <v>1047</v>
      </c>
      <c r="C27" s="137"/>
      <c r="D27" s="137"/>
      <c r="E27" s="138"/>
      <c r="F27" s="139" t="s">
        <v>1022</v>
      </c>
      <c r="G27" s="140">
        <v>1.12</v>
      </c>
      <c r="H27" s="48"/>
      <c r="I27" s="183">
        <v>59.8</v>
      </c>
      <c r="J27" s="94"/>
      <c r="K27" s="297">
        <f>ROUND(G27*I27,2)</f>
        <v>66.98</v>
      </c>
      <c r="L27" s="95"/>
      <c r="M27" s="53">
        <f>K27</f>
        <v>66.98</v>
      </c>
      <c r="O27" s="102"/>
      <c r="P27" s="102"/>
    </row>
    <row r="28" spans="1:16" s="101" customFormat="1" ht="11.25" customHeight="1">
      <c r="A28" s="120" t="s">
        <v>633</v>
      </c>
      <c r="B28" s="169" t="s">
        <v>1025</v>
      </c>
      <c r="C28" s="137"/>
      <c r="D28" s="137"/>
      <c r="E28" s="138"/>
      <c r="F28" s="139"/>
      <c r="G28" s="140"/>
      <c r="H28" s="48"/>
      <c r="I28" s="183"/>
      <c r="J28" s="94"/>
      <c r="K28" s="87"/>
      <c r="L28" s="95"/>
      <c r="M28" s="53"/>
      <c r="O28" s="102"/>
      <c r="P28" s="102"/>
    </row>
    <row r="29" spans="1:16" s="101" customFormat="1" ht="11.25" customHeight="1">
      <c r="A29" s="109" t="s">
        <v>634</v>
      </c>
      <c r="B29" s="160" t="s">
        <v>1040</v>
      </c>
      <c r="C29" s="137"/>
      <c r="D29" s="137"/>
      <c r="E29" s="138"/>
      <c r="F29" s="139"/>
      <c r="G29" s="140"/>
      <c r="H29" s="48"/>
      <c r="I29" s="183"/>
      <c r="J29" s="94"/>
      <c r="K29" s="45"/>
      <c r="L29" s="95"/>
      <c r="M29" s="53"/>
      <c r="O29" s="102"/>
      <c r="P29" s="102"/>
    </row>
    <row r="30" spans="1:16" s="101" customFormat="1" ht="11.25" customHeight="1">
      <c r="A30" s="109"/>
      <c r="B30" s="160" t="s">
        <v>1041</v>
      </c>
      <c r="C30" s="137"/>
      <c r="D30" s="137"/>
      <c r="E30" s="138"/>
      <c r="F30" s="139" t="s">
        <v>1022</v>
      </c>
      <c r="G30" s="140">
        <v>36.09</v>
      </c>
      <c r="H30" s="48"/>
      <c r="I30" s="183">
        <v>5.62</v>
      </c>
      <c r="J30" s="94"/>
      <c r="K30" s="297">
        <f>ROUND(G30*I30,2)</f>
        <v>202.83</v>
      </c>
      <c r="L30" s="95"/>
      <c r="M30" s="53"/>
      <c r="O30" s="102"/>
      <c r="P30" s="102"/>
    </row>
    <row r="31" spans="1:16" s="101" customFormat="1" ht="11.25" customHeight="1">
      <c r="A31" s="109" t="s">
        <v>635</v>
      </c>
      <c r="B31" s="160" t="s">
        <v>1042</v>
      </c>
      <c r="C31" s="113"/>
      <c r="D31" s="113"/>
      <c r="E31" s="106"/>
      <c r="F31" s="139" t="s">
        <v>1022</v>
      </c>
      <c r="G31" s="140">
        <v>36.09</v>
      </c>
      <c r="H31" s="48"/>
      <c r="I31" s="185">
        <v>9.34</v>
      </c>
      <c r="J31" s="94"/>
      <c r="K31" s="297">
        <f>ROUND(G31*I31,2)</f>
        <v>337.08</v>
      </c>
      <c r="L31" s="95"/>
      <c r="M31" s="53"/>
      <c r="O31" s="102"/>
      <c r="P31" s="102"/>
    </row>
    <row r="32" spans="1:16" s="101" customFormat="1" ht="11.25" customHeight="1">
      <c r="A32" s="109" t="s">
        <v>636</v>
      </c>
      <c r="B32" s="160" t="s">
        <v>1163</v>
      </c>
      <c r="C32" s="137"/>
      <c r="D32" s="137"/>
      <c r="E32" s="138"/>
      <c r="F32" s="139" t="s">
        <v>1022</v>
      </c>
      <c r="G32" s="140">
        <v>3.36</v>
      </c>
      <c r="H32" s="48"/>
      <c r="I32" s="183">
        <v>8.65</v>
      </c>
      <c r="J32" s="94"/>
      <c r="K32" s="297">
        <f>ROUND(G32*I32,2)</f>
        <v>29.06</v>
      </c>
      <c r="L32" s="95"/>
      <c r="M32" s="53">
        <f>SUM(K30:K32)</f>
        <v>568.9699999999999</v>
      </c>
      <c r="O32" s="102"/>
      <c r="P32" s="102"/>
    </row>
    <row r="33" spans="1:16" s="101" customFormat="1" ht="11.25" customHeight="1">
      <c r="A33" s="322">
        <v>19</v>
      </c>
      <c r="B33" s="136" t="s">
        <v>1118</v>
      </c>
      <c r="C33" s="39"/>
      <c r="D33" s="39"/>
      <c r="E33" s="98"/>
      <c r="F33" s="40"/>
      <c r="G33" s="41"/>
      <c r="H33" s="48"/>
      <c r="I33" s="183"/>
      <c r="J33" s="94"/>
      <c r="K33" s="45"/>
      <c r="L33" s="95"/>
      <c r="M33" s="53"/>
      <c r="O33" s="102"/>
      <c r="P33" s="102"/>
    </row>
    <row r="34" spans="1:16" s="101" customFormat="1" ht="11.25" customHeight="1">
      <c r="A34" s="120" t="s">
        <v>637</v>
      </c>
      <c r="B34" s="79" t="s">
        <v>1028</v>
      </c>
      <c r="C34" s="39"/>
      <c r="D34" s="39"/>
      <c r="E34" s="98"/>
      <c r="F34" s="40"/>
      <c r="G34" s="41"/>
      <c r="H34" s="48"/>
      <c r="I34" s="183"/>
      <c r="J34" s="94"/>
      <c r="K34" s="45"/>
      <c r="L34" s="95"/>
      <c r="M34" s="53"/>
      <c r="O34" s="102"/>
      <c r="P34" s="102"/>
    </row>
    <row r="35" spans="1:16" s="101" customFormat="1" ht="11.25" customHeight="1">
      <c r="A35" s="142" t="s">
        <v>638</v>
      </c>
      <c r="B35" s="38" t="s">
        <v>1109</v>
      </c>
      <c r="C35" s="39"/>
      <c r="D35" s="39"/>
      <c r="E35" s="98"/>
      <c r="F35" s="40" t="s">
        <v>1022</v>
      </c>
      <c r="G35" s="41">
        <v>2.88</v>
      </c>
      <c r="H35" s="48"/>
      <c r="I35" s="183">
        <v>6.21</v>
      </c>
      <c r="J35" s="94"/>
      <c r="K35" s="297">
        <f>ROUND(G35*I35,2)</f>
        <v>17.88</v>
      </c>
      <c r="L35" s="95"/>
      <c r="M35" s="53"/>
      <c r="O35" s="102"/>
      <c r="P35" s="102"/>
    </row>
    <row r="36" spans="1:16" s="101" customFormat="1" ht="11.25" customHeight="1">
      <c r="A36" s="142" t="s">
        <v>639</v>
      </c>
      <c r="B36" s="38" t="s">
        <v>1065</v>
      </c>
      <c r="C36" s="39"/>
      <c r="D36" s="39"/>
      <c r="E36" s="98"/>
      <c r="F36" s="40" t="s">
        <v>1022</v>
      </c>
      <c r="G36" s="41">
        <v>19.26</v>
      </c>
      <c r="H36" s="48"/>
      <c r="I36" s="183">
        <v>11.18</v>
      </c>
      <c r="J36" s="94"/>
      <c r="K36" s="297">
        <f>ROUND(G36*I36,2)</f>
        <v>215.33</v>
      </c>
      <c r="L36" s="95"/>
      <c r="M36" s="53"/>
      <c r="O36" s="102"/>
      <c r="P36" s="102"/>
    </row>
    <row r="37" spans="1:16" s="101" customFormat="1" ht="11.25" customHeight="1">
      <c r="A37" s="142" t="s">
        <v>640</v>
      </c>
      <c r="B37" s="38" t="s">
        <v>1066</v>
      </c>
      <c r="C37" s="39"/>
      <c r="D37" s="39"/>
      <c r="E37" s="98"/>
      <c r="F37" s="40" t="s">
        <v>1022</v>
      </c>
      <c r="G37" s="41">
        <v>2.16</v>
      </c>
      <c r="H37" s="48"/>
      <c r="I37" s="183">
        <v>7.47</v>
      </c>
      <c r="J37" s="94"/>
      <c r="K37" s="297">
        <f>ROUND(G37*I37,2)</f>
        <v>16.14</v>
      </c>
      <c r="L37" s="95"/>
      <c r="M37" s="53">
        <f>SUM(K35:K37)</f>
        <v>249.35000000000002</v>
      </c>
      <c r="O37" s="102"/>
      <c r="P37" s="102"/>
    </row>
    <row r="38" spans="1:16" s="101" customFormat="1" ht="11.25" customHeight="1">
      <c r="A38" s="141" t="s">
        <v>641</v>
      </c>
      <c r="B38" s="79" t="s">
        <v>1067</v>
      </c>
      <c r="C38" s="137"/>
      <c r="D38" s="137"/>
      <c r="E38" s="138"/>
      <c r="F38" s="139"/>
      <c r="G38" s="41"/>
      <c r="H38" s="48"/>
      <c r="I38" s="183"/>
      <c r="J38" s="94"/>
      <c r="K38" s="45"/>
      <c r="L38" s="95"/>
      <c r="M38" s="53"/>
      <c r="O38" s="102"/>
      <c r="P38" s="102"/>
    </row>
    <row r="39" spans="1:16" s="101" customFormat="1" ht="11.25" customHeight="1">
      <c r="A39" s="142" t="s">
        <v>642</v>
      </c>
      <c r="B39" s="38" t="s">
        <v>1095</v>
      </c>
      <c r="C39" s="39"/>
      <c r="D39" s="39"/>
      <c r="E39" s="98"/>
      <c r="F39" s="40" t="s">
        <v>1024</v>
      </c>
      <c r="G39" s="140">
        <v>6</v>
      </c>
      <c r="H39" s="48"/>
      <c r="I39" s="183">
        <v>3.58</v>
      </c>
      <c r="J39" s="94"/>
      <c r="K39" s="297">
        <f aca="true" t="shared" si="0" ref="K39:K44">ROUND(G39*I39,2)</f>
        <v>21.48</v>
      </c>
      <c r="L39" s="95"/>
      <c r="M39" s="53"/>
      <c r="O39" s="102"/>
      <c r="P39" s="102"/>
    </row>
    <row r="40" spans="1:16" s="85" customFormat="1" ht="11.25" customHeight="1">
      <c r="A40" s="142" t="s">
        <v>643</v>
      </c>
      <c r="B40" s="38" t="s">
        <v>1112</v>
      </c>
      <c r="C40" s="39"/>
      <c r="D40" s="39"/>
      <c r="E40" s="98"/>
      <c r="F40" s="40" t="s">
        <v>1024</v>
      </c>
      <c r="G40" s="140">
        <v>3</v>
      </c>
      <c r="H40" s="48"/>
      <c r="I40" s="183">
        <v>11.81</v>
      </c>
      <c r="J40" s="94"/>
      <c r="K40" s="297">
        <f t="shared" si="0"/>
        <v>35.43</v>
      </c>
      <c r="L40" s="91"/>
      <c r="M40" s="53"/>
      <c r="O40" s="86"/>
      <c r="P40" s="86"/>
    </row>
    <row r="41" spans="1:16" s="85" customFormat="1" ht="11.25" customHeight="1">
      <c r="A41" s="142" t="s">
        <v>644</v>
      </c>
      <c r="B41" s="38" t="s">
        <v>932</v>
      </c>
      <c r="C41" s="39"/>
      <c r="D41" s="39"/>
      <c r="E41" s="98"/>
      <c r="F41" s="40" t="s">
        <v>1023</v>
      </c>
      <c r="G41" s="41">
        <v>1</v>
      </c>
      <c r="H41" s="48"/>
      <c r="I41" s="183">
        <v>69.66</v>
      </c>
      <c r="J41" s="94"/>
      <c r="K41" s="297">
        <f t="shared" si="0"/>
        <v>69.66</v>
      </c>
      <c r="L41" s="91"/>
      <c r="M41" s="53"/>
      <c r="O41" s="86"/>
      <c r="P41" s="86"/>
    </row>
    <row r="42" spans="1:16" s="85" customFormat="1" ht="11.25" customHeight="1">
      <c r="A42" s="142" t="s">
        <v>645</v>
      </c>
      <c r="B42" s="38" t="s">
        <v>492</v>
      </c>
      <c r="C42" s="39"/>
      <c r="D42" s="39"/>
      <c r="E42" s="98"/>
      <c r="F42" s="40" t="s">
        <v>1023</v>
      </c>
      <c r="G42" s="41">
        <v>1</v>
      </c>
      <c r="H42" s="48"/>
      <c r="I42" s="183">
        <v>202.28</v>
      </c>
      <c r="J42" s="94"/>
      <c r="K42" s="297">
        <f t="shared" si="0"/>
        <v>202.28</v>
      </c>
      <c r="L42" s="91"/>
      <c r="M42" s="53"/>
      <c r="O42" s="86"/>
      <c r="P42" s="86"/>
    </row>
    <row r="43" spans="1:16" s="85" customFormat="1" ht="11.25" customHeight="1">
      <c r="A43" s="142" t="s">
        <v>646</v>
      </c>
      <c r="B43" s="38" t="s">
        <v>1069</v>
      </c>
      <c r="C43" s="39"/>
      <c r="D43" s="39"/>
      <c r="E43" s="98"/>
      <c r="F43" s="40" t="s">
        <v>1023</v>
      </c>
      <c r="G43" s="41">
        <v>1</v>
      </c>
      <c r="H43" s="48"/>
      <c r="I43" s="183">
        <v>150.25</v>
      </c>
      <c r="J43" s="94"/>
      <c r="K43" s="297">
        <f t="shared" si="0"/>
        <v>150.25</v>
      </c>
      <c r="L43" s="91"/>
      <c r="M43" s="53"/>
      <c r="O43" s="86"/>
      <c r="P43" s="86"/>
    </row>
    <row r="44" spans="1:16" s="85" customFormat="1" ht="11.25" customHeight="1" thickBot="1">
      <c r="A44" s="142" t="s">
        <v>647</v>
      </c>
      <c r="B44" s="27" t="s">
        <v>1070</v>
      </c>
      <c r="C44" s="39"/>
      <c r="D44" s="39"/>
      <c r="E44" s="98"/>
      <c r="F44" s="40" t="s">
        <v>1023</v>
      </c>
      <c r="G44" s="41">
        <v>1</v>
      </c>
      <c r="H44" s="48"/>
      <c r="I44" s="183">
        <v>21.07</v>
      </c>
      <c r="J44" s="94"/>
      <c r="K44" s="297">
        <f t="shared" si="0"/>
        <v>21.07</v>
      </c>
      <c r="L44" s="95"/>
      <c r="M44" s="53"/>
      <c r="O44" s="86"/>
      <c r="P44" s="86"/>
    </row>
    <row r="45" spans="1:13" ht="19.5" customHeight="1" thickTop="1">
      <c r="A45" s="69" t="str">
        <f>Plan1!A52</f>
        <v>DATA:   03/03/2005   </v>
      </c>
      <c r="B45" s="70"/>
      <c r="C45" s="71" t="s">
        <v>1026</v>
      </c>
      <c r="D45" s="70"/>
      <c r="E45" s="72"/>
      <c r="F45" s="70" t="s">
        <v>1013</v>
      </c>
      <c r="G45" s="72"/>
      <c r="H45" s="70" t="s">
        <v>1020</v>
      </c>
      <c r="I45" s="72"/>
      <c r="J45" s="70"/>
      <c r="K45" s="104">
        <f>SUM(K5:K44)</f>
        <v>175102.7799999998</v>
      </c>
      <c r="L45" s="97"/>
      <c r="M45" s="345">
        <f>SUM(M5:M44)</f>
        <v>174602.60999999993</v>
      </c>
    </row>
    <row r="46" spans="1:13" ht="19.5" customHeight="1" thickBot="1">
      <c r="A46" s="24"/>
      <c r="B46" s="25"/>
      <c r="C46" s="56"/>
      <c r="D46" s="23"/>
      <c r="E46" s="57"/>
      <c r="F46" s="23"/>
      <c r="G46" s="57"/>
      <c r="H46" s="23" t="s">
        <v>1021</v>
      </c>
      <c r="I46" s="57"/>
      <c r="J46" s="23"/>
      <c r="K46" s="73"/>
      <c r="L46" s="23"/>
      <c r="M46" s="346"/>
    </row>
    <row r="47" spans="1:13" ht="15" customHeight="1" thickTop="1">
      <c r="A47" s="167"/>
      <c r="B47" s="55"/>
      <c r="C47" s="164"/>
      <c r="D47" s="161"/>
      <c r="E47" s="161"/>
      <c r="F47" s="166"/>
      <c r="M47" s="75"/>
    </row>
    <row r="48" spans="1:6" ht="15" customHeight="1">
      <c r="A48" s="167"/>
      <c r="B48" s="55"/>
      <c r="C48" s="164"/>
      <c r="D48" s="164"/>
      <c r="E48" s="164"/>
      <c r="F48" s="166"/>
    </row>
    <row r="49" spans="2:6" ht="15" customHeight="1">
      <c r="B49" s="164"/>
      <c r="C49" s="161"/>
      <c r="D49" s="161"/>
      <c r="E49" s="161"/>
      <c r="F49" s="165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zoomScalePageLayoutView="0" workbookViewId="0" topLeftCell="A1">
      <selection activeCell="M27" sqref="M27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1014</v>
      </c>
    </row>
    <row r="2" spans="1:13" ht="15" customHeight="1" thickTop="1">
      <c r="A2" s="7"/>
      <c r="B2" s="31" t="s">
        <v>1005</v>
      </c>
      <c r="C2" s="4"/>
      <c r="D2" s="193" t="s">
        <v>953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1006</v>
      </c>
      <c r="C3" s="5"/>
      <c r="D3" s="199"/>
      <c r="E3" s="199"/>
      <c r="F3" s="199"/>
      <c r="G3" s="199"/>
      <c r="H3" s="58"/>
      <c r="I3" s="60" t="s">
        <v>1015</v>
      </c>
      <c r="J3" s="3"/>
      <c r="K3" s="42"/>
      <c r="L3" s="59"/>
      <c r="M3" s="81" t="s">
        <v>907</v>
      </c>
    </row>
    <row r="4" spans="1:13" ht="15" customHeight="1" thickTop="1">
      <c r="A4" s="8"/>
      <c r="B4" s="34" t="s">
        <v>1007</v>
      </c>
      <c r="C4" s="5"/>
      <c r="D4" s="199" t="s">
        <v>1027</v>
      </c>
      <c r="E4" s="199"/>
      <c r="F4" s="199"/>
      <c r="G4" s="199"/>
      <c r="H4" s="61" t="s">
        <v>1008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1009</v>
      </c>
      <c r="I5" s="65"/>
      <c r="J5" s="64"/>
      <c r="K5" s="302">
        <f>Plan22!K45</f>
        <v>175102.7799999998</v>
      </c>
      <c r="L5" s="66"/>
      <c r="M5" s="339">
        <f>Plan22!M45</f>
        <v>174602.60999999993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1016</v>
      </c>
      <c r="K6" s="14"/>
      <c r="L6" s="14"/>
      <c r="M6" s="342"/>
    </row>
    <row r="7" spans="1:13" ht="15" customHeight="1">
      <c r="A7" s="11" t="s">
        <v>1010</v>
      </c>
      <c r="B7" s="12"/>
      <c r="C7" s="16" t="s">
        <v>1011</v>
      </c>
      <c r="D7" s="12"/>
      <c r="E7" s="12"/>
      <c r="F7" s="17" t="s">
        <v>1012</v>
      </c>
      <c r="G7" s="18" t="s">
        <v>1017</v>
      </c>
      <c r="H7" s="43" t="s">
        <v>1018</v>
      </c>
      <c r="I7" s="43"/>
      <c r="J7" s="49" t="s">
        <v>1019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1.25" customHeight="1" thickTop="1">
      <c r="A9" s="35" t="s">
        <v>648</v>
      </c>
      <c r="B9" s="38" t="s">
        <v>1071</v>
      </c>
      <c r="C9" s="39"/>
      <c r="D9" s="39"/>
      <c r="E9" s="98"/>
      <c r="F9" s="30" t="s">
        <v>1023</v>
      </c>
      <c r="G9" s="36">
        <v>1</v>
      </c>
      <c r="H9" s="113"/>
      <c r="I9" s="183">
        <v>20.9</v>
      </c>
      <c r="J9" s="105"/>
      <c r="K9" s="297">
        <f aca="true" t="shared" si="0" ref="K9:K15">ROUND(G9*I9,2)</f>
        <v>20.9</v>
      </c>
      <c r="L9" s="113"/>
      <c r="M9" s="344"/>
    </row>
    <row r="10" spans="1:13" ht="11.25" customHeight="1">
      <c r="A10" s="35" t="s">
        <v>649</v>
      </c>
      <c r="B10" s="27" t="s">
        <v>1072</v>
      </c>
      <c r="C10" s="28"/>
      <c r="D10" s="28"/>
      <c r="E10" s="29"/>
      <c r="F10" s="40" t="s">
        <v>1023</v>
      </c>
      <c r="G10" s="36">
        <v>1</v>
      </c>
      <c r="H10" s="113"/>
      <c r="I10" s="183">
        <v>22.8</v>
      </c>
      <c r="J10" s="105"/>
      <c r="K10" s="297">
        <f t="shared" si="0"/>
        <v>22.8</v>
      </c>
      <c r="L10" s="113"/>
      <c r="M10" s="344"/>
    </row>
    <row r="11" spans="1:13" ht="11.25" customHeight="1">
      <c r="A11" s="35" t="s">
        <v>650</v>
      </c>
      <c r="B11" s="27" t="s">
        <v>1073</v>
      </c>
      <c r="C11" s="28"/>
      <c r="D11" s="28"/>
      <c r="E11" s="29"/>
      <c r="F11" s="40" t="s">
        <v>1023</v>
      </c>
      <c r="G11" s="36">
        <v>1</v>
      </c>
      <c r="H11" s="47"/>
      <c r="I11" s="183">
        <v>111.25</v>
      </c>
      <c r="J11" s="47"/>
      <c r="K11" s="297">
        <f t="shared" si="0"/>
        <v>111.25</v>
      </c>
      <c r="L11" s="46"/>
      <c r="M11" s="52"/>
    </row>
    <row r="12" spans="1:13" ht="11.25" customHeight="1">
      <c r="A12" s="35" t="s">
        <v>651</v>
      </c>
      <c r="B12" s="84" t="s">
        <v>1096</v>
      </c>
      <c r="C12" s="28"/>
      <c r="D12" s="28"/>
      <c r="E12" s="29"/>
      <c r="F12" s="30" t="s">
        <v>1024</v>
      </c>
      <c r="G12" s="36">
        <v>2</v>
      </c>
      <c r="H12" s="47"/>
      <c r="I12" s="183">
        <v>6.11</v>
      </c>
      <c r="J12" s="47"/>
      <c r="K12" s="297">
        <f t="shared" si="0"/>
        <v>12.22</v>
      </c>
      <c r="L12" s="46"/>
      <c r="M12" s="52"/>
    </row>
    <row r="13" spans="1:13" ht="11.25" customHeight="1">
      <c r="A13" s="35" t="s">
        <v>652</v>
      </c>
      <c r="B13" s="277" t="s">
        <v>1121</v>
      </c>
      <c r="C13" s="266"/>
      <c r="D13" s="266"/>
      <c r="E13" s="267"/>
      <c r="F13" s="268" t="s">
        <v>1024</v>
      </c>
      <c r="G13" s="269">
        <v>10</v>
      </c>
      <c r="H13" s="270"/>
      <c r="I13" s="271">
        <v>9.65</v>
      </c>
      <c r="J13" s="47"/>
      <c r="K13" s="297">
        <f t="shared" si="0"/>
        <v>96.5</v>
      </c>
      <c r="L13" s="46"/>
      <c r="M13" s="52"/>
    </row>
    <row r="14" spans="1:16" s="101" customFormat="1" ht="11.25" customHeight="1">
      <c r="A14" s="35" t="s">
        <v>653</v>
      </c>
      <c r="B14" s="38" t="s">
        <v>1113</v>
      </c>
      <c r="C14" s="39"/>
      <c r="D14" s="39"/>
      <c r="E14" s="98"/>
      <c r="F14" s="40" t="s">
        <v>1024</v>
      </c>
      <c r="G14" s="36">
        <v>3</v>
      </c>
      <c r="H14" s="47"/>
      <c r="I14" s="183">
        <v>13.53</v>
      </c>
      <c r="J14" s="88"/>
      <c r="K14" s="297">
        <f t="shared" si="0"/>
        <v>40.59</v>
      </c>
      <c r="L14" s="89"/>
      <c r="M14" s="52"/>
      <c r="O14" s="102"/>
      <c r="P14" s="102"/>
    </row>
    <row r="15" spans="1:16" s="101" customFormat="1" ht="11.25" customHeight="1">
      <c r="A15" s="35" t="s">
        <v>654</v>
      </c>
      <c r="B15" s="38" t="s">
        <v>1074</v>
      </c>
      <c r="C15" s="39"/>
      <c r="D15" s="39"/>
      <c r="E15" s="98"/>
      <c r="F15" s="40" t="s">
        <v>1023</v>
      </c>
      <c r="G15" s="36">
        <v>1</v>
      </c>
      <c r="H15" s="47"/>
      <c r="I15" s="183">
        <v>26.18</v>
      </c>
      <c r="J15" s="88"/>
      <c r="K15" s="297">
        <f t="shared" si="0"/>
        <v>26.18</v>
      </c>
      <c r="L15" s="89"/>
      <c r="M15" s="52">
        <f>SUM(Plan22!K39:K44)+SUM(Plan23!K9:K15)</f>
        <v>830.61</v>
      </c>
      <c r="O15" s="102"/>
      <c r="P15" s="102"/>
    </row>
    <row r="16" spans="1:16" s="101" customFormat="1" ht="11.25" customHeight="1">
      <c r="A16" s="76" t="s">
        <v>655</v>
      </c>
      <c r="B16" s="79" t="s">
        <v>1060</v>
      </c>
      <c r="C16" s="39"/>
      <c r="D16" s="39"/>
      <c r="E16" s="98"/>
      <c r="F16" s="40"/>
      <c r="G16" s="36"/>
      <c r="H16" s="47"/>
      <c r="I16" s="185"/>
      <c r="J16" s="88"/>
      <c r="K16" s="45"/>
      <c r="L16" s="89"/>
      <c r="M16" s="52"/>
      <c r="O16" s="102"/>
      <c r="P16" s="102"/>
    </row>
    <row r="17" spans="1:16" s="101" customFormat="1" ht="11.25" customHeight="1">
      <c r="A17" s="109" t="s">
        <v>656</v>
      </c>
      <c r="B17" s="38" t="s">
        <v>1102</v>
      </c>
      <c r="C17" s="39"/>
      <c r="D17" s="39"/>
      <c r="E17" s="98"/>
      <c r="F17" s="40"/>
      <c r="G17" s="36"/>
      <c r="H17" s="47"/>
      <c r="I17" s="183"/>
      <c r="J17" s="88"/>
      <c r="K17" s="45"/>
      <c r="L17" s="89"/>
      <c r="M17" s="52"/>
      <c r="O17" s="102"/>
      <c r="P17" s="102"/>
    </row>
    <row r="18" spans="1:16" s="101" customFormat="1" ht="11.25" customHeight="1">
      <c r="A18" s="109"/>
      <c r="B18" s="38" t="s">
        <v>1089</v>
      </c>
      <c r="C18" s="39"/>
      <c r="D18" s="39"/>
      <c r="E18" s="98"/>
      <c r="F18" s="40" t="s">
        <v>1023</v>
      </c>
      <c r="G18" s="36">
        <v>1</v>
      </c>
      <c r="H18" s="47"/>
      <c r="I18" s="183">
        <v>55.22</v>
      </c>
      <c r="J18" s="88"/>
      <c r="K18" s="297">
        <f>ROUND(G18*I18,2)</f>
        <v>55.22</v>
      </c>
      <c r="L18" s="89"/>
      <c r="M18" s="52"/>
      <c r="O18" s="102"/>
      <c r="P18" s="102"/>
    </row>
    <row r="19" spans="1:16" s="101" customFormat="1" ht="11.25" customHeight="1">
      <c r="A19" s="109" t="s">
        <v>657</v>
      </c>
      <c r="B19" s="38" t="s">
        <v>1111</v>
      </c>
      <c r="C19" s="39"/>
      <c r="D19" s="39"/>
      <c r="E19" s="98"/>
      <c r="F19" s="40"/>
      <c r="G19" s="149"/>
      <c r="H19" s="47"/>
      <c r="I19" s="183"/>
      <c r="J19" s="88"/>
      <c r="K19" s="45"/>
      <c r="L19" s="89"/>
      <c r="M19" s="52"/>
      <c r="O19" s="102"/>
      <c r="P19" s="102"/>
    </row>
    <row r="20" spans="1:16" s="101" customFormat="1" ht="11.25" customHeight="1">
      <c r="A20" s="109"/>
      <c r="B20" s="38" t="s">
        <v>1110</v>
      </c>
      <c r="C20" s="39"/>
      <c r="D20" s="39"/>
      <c r="E20" s="98"/>
      <c r="F20" s="40" t="s">
        <v>1023</v>
      </c>
      <c r="G20" s="36">
        <v>1</v>
      </c>
      <c r="H20" s="47"/>
      <c r="I20" s="45">
        <v>42.58</v>
      </c>
      <c r="J20" s="88"/>
      <c r="K20" s="297">
        <f>ROUND(G20*I20,2)</f>
        <v>42.58</v>
      </c>
      <c r="L20" s="89"/>
      <c r="M20" s="52">
        <f>SUM(K18:K20)</f>
        <v>97.8</v>
      </c>
      <c r="O20" s="102"/>
      <c r="P20" s="102"/>
    </row>
    <row r="21" spans="1:16" s="101" customFormat="1" ht="11.25" customHeight="1">
      <c r="A21" s="120" t="s">
        <v>658</v>
      </c>
      <c r="B21" s="79" t="s">
        <v>1033</v>
      </c>
      <c r="C21" s="39"/>
      <c r="D21" s="39"/>
      <c r="E21" s="98"/>
      <c r="F21" s="40"/>
      <c r="G21" s="41"/>
      <c r="H21" s="48"/>
      <c r="I21" s="183"/>
      <c r="J21" s="94"/>
      <c r="K21" s="45"/>
      <c r="L21" s="95"/>
      <c r="M21" s="53"/>
      <c r="O21" s="102"/>
      <c r="P21" s="102"/>
    </row>
    <row r="22" spans="1:16" s="101" customFormat="1" ht="11.25" customHeight="1">
      <c r="A22" s="109" t="s">
        <v>659</v>
      </c>
      <c r="B22" s="38" t="s">
        <v>1034</v>
      </c>
      <c r="C22" s="39"/>
      <c r="D22" s="39"/>
      <c r="E22" s="98"/>
      <c r="F22" s="40"/>
      <c r="G22" s="41"/>
      <c r="H22" s="48"/>
      <c r="I22" s="183"/>
      <c r="J22" s="94"/>
      <c r="K22" s="87"/>
      <c r="L22" s="95"/>
      <c r="M22" s="53"/>
      <c r="O22" s="102"/>
      <c r="P22" s="102"/>
    </row>
    <row r="23" spans="1:16" s="101" customFormat="1" ht="11.25" customHeight="1">
      <c r="A23" s="109"/>
      <c r="B23" s="38" t="s">
        <v>1035</v>
      </c>
      <c r="C23" s="39"/>
      <c r="D23" s="39"/>
      <c r="E23" s="98"/>
      <c r="F23" s="40" t="s">
        <v>1022</v>
      </c>
      <c r="G23" s="41">
        <v>19.26</v>
      </c>
      <c r="H23" s="48"/>
      <c r="I23" s="183">
        <v>2.39</v>
      </c>
      <c r="J23" s="94"/>
      <c r="K23" s="297">
        <f>ROUND(G23*I23,2)</f>
        <v>46.03</v>
      </c>
      <c r="L23" s="95"/>
      <c r="M23" s="53"/>
      <c r="O23" s="102"/>
      <c r="P23" s="102"/>
    </row>
    <row r="24" spans="1:16" s="101" customFormat="1" ht="11.25" customHeight="1">
      <c r="A24" s="109" t="s">
        <v>660</v>
      </c>
      <c r="B24" s="84" t="s">
        <v>1037</v>
      </c>
      <c r="C24" s="39"/>
      <c r="D24" s="39"/>
      <c r="E24" s="98"/>
      <c r="F24" s="40" t="s">
        <v>1022</v>
      </c>
      <c r="G24" s="41">
        <v>19.26</v>
      </c>
      <c r="H24" s="48"/>
      <c r="I24" s="183">
        <v>16.43</v>
      </c>
      <c r="J24" s="94"/>
      <c r="K24" s="297">
        <f>ROUND(G24*I24,2)</f>
        <v>316.44</v>
      </c>
      <c r="L24" s="95"/>
      <c r="M24" s="53"/>
      <c r="O24" s="102"/>
      <c r="P24" s="102"/>
    </row>
    <row r="25" spans="1:16" s="101" customFormat="1" ht="11.25" customHeight="1">
      <c r="A25" s="109" t="s">
        <v>661</v>
      </c>
      <c r="B25" s="38" t="s">
        <v>1075</v>
      </c>
      <c r="C25" s="28"/>
      <c r="D25" s="28"/>
      <c r="E25" s="29"/>
      <c r="F25" s="40"/>
      <c r="G25" s="41"/>
      <c r="H25" s="48"/>
      <c r="I25" s="183"/>
      <c r="J25" s="94"/>
      <c r="K25" s="45"/>
      <c r="L25" s="95"/>
      <c r="M25" s="53"/>
      <c r="O25" s="102"/>
      <c r="P25" s="102"/>
    </row>
    <row r="26" spans="1:16" s="101" customFormat="1" ht="11.25" customHeight="1">
      <c r="A26" s="109"/>
      <c r="B26" s="38" t="s">
        <v>1076</v>
      </c>
      <c r="C26" s="39"/>
      <c r="D26" s="39"/>
      <c r="E26" s="98"/>
      <c r="F26" s="40" t="s">
        <v>1077</v>
      </c>
      <c r="G26" s="41">
        <v>19.26</v>
      </c>
      <c r="H26" s="48"/>
      <c r="I26" s="183">
        <v>22.88</v>
      </c>
      <c r="J26" s="94"/>
      <c r="K26" s="297">
        <f>ROUND(G26*I26,2)</f>
        <v>440.67</v>
      </c>
      <c r="L26" s="95"/>
      <c r="M26" s="53"/>
      <c r="O26" s="102"/>
      <c r="P26" s="102"/>
    </row>
    <row r="27" spans="1:16" s="101" customFormat="1" ht="11.25" customHeight="1">
      <c r="A27" s="109" t="s">
        <v>662</v>
      </c>
      <c r="B27" s="84" t="s">
        <v>1165</v>
      </c>
      <c r="C27" s="39"/>
      <c r="D27" s="67"/>
      <c r="E27" s="68"/>
      <c r="F27" s="40" t="s">
        <v>1024</v>
      </c>
      <c r="G27" s="41">
        <v>0.8</v>
      </c>
      <c r="H27" s="48"/>
      <c r="I27" s="183">
        <v>22.88</v>
      </c>
      <c r="J27" s="94"/>
      <c r="K27" s="297">
        <f>ROUND(G27*I27,2)</f>
        <v>18.3</v>
      </c>
      <c r="L27" s="95"/>
      <c r="M27" s="53">
        <f>SUM(K23:K27)</f>
        <v>821.44</v>
      </c>
      <c r="O27" s="102"/>
      <c r="P27" s="102"/>
    </row>
    <row r="28" spans="1:16" s="101" customFormat="1" ht="11.25" customHeight="1">
      <c r="A28" s="120" t="s">
        <v>663</v>
      </c>
      <c r="B28" s="79" t="s">
        <v>1036</v>
      </c>
      <c r="C28" s="39"/>
      <c r="D28" s="39"/>
      <c r="E28" s="98"/>
      <c r="F28" s="40"/>
      <c r="G28" s="41"/>
      <c r="H28" s="48"/>
      <c r="I28" s="183"/>
      <c r="J28" s="94"/>
      <c r="K28" s="45"/>
      <c r="L28" s="95"/>
      <c r="M28" s="53"/>
      <c r="O28" s="102"/>
      <c r="P28" s="102"/>
    </row>
    <row r="29" spans="1:16" s="101" customFormat="1" ht="11.25" customHeight="1">
      <c r="A29" s="142" t="s">
        <v>664</v>
      </c>
      <c r="B29" s="38" t="s">
        <v>1087</v>
      </c>
      <c r="C29" s="39"/>
      <c r="D29" s="39"/>
      <c r="E29" s="98"/>
      <c r="F29" s="40" t="s">
        <v>1022</v>
      </c>
      <c r="G29" s="41">
        <v>2.88</v>
      </c>
      <c r="H29" s="48"/>
      <c r="I29" s="183">
        <v>17.04</v>
      </c>
      <c r="J29" s="94"/>
      <c r="K29" s="297">
        <f>ROUND(G29*I29,2)</f>
        <v>49.08</v>
      </c>
      <c r="L29" s="95"/>
      <c r="M29" s="53"/>
      <c r="O29" s="102"/>
      <c r="P29" s="102"/>
    </row>
    <row r="30" spans="1:16" s="101" customFormat="1" ht="11.25" customHeight="1">
      <c r="A30" s="142" t="s">
        <v>665</v>
      </c>
      <c r="B30" s="38" t="s">
        <v>1114</v>
      </c>
      <c r="C30" s="39"/>
      <c r="D30" s="39"/>
      <c r="E30" s="98"/>
      <c r="F30" s="40" t="s">
        <v>1022</v>
      </c>
      <c r="G30" s="41">
        <v>2.88</v>
      </c>
      <c r="H30" s="48"/>
      <c r="I30" s="183">
        <v>9.25</v>
      </c>
      <c r="J30" s="94"/>
      <c r="K30" s="297">
        <f>ROUND(G30*I30,2)</f>
        <v>26.64</v>
      </c>
      <c r="L30" s="95"/>
      <c r="M30" s="53"/>
      <c r="O30" s="102"/>
      <c r="P30" s="102"/>
    </row>
    <row r="31" spans="1:16" s="101" customFormat="1" ht="11.25" customHeight="1">
      <c r="A31" s="142" t="s">
        <v>666</v>
      </c>
      <c r="B31" s="38" t="s">
        <v>1117</v>
      </c>
      <c r="C31" s="39"/>
      <c r="D31" s="39"/>
      <c r="E31" s="98"/>
      <c r="F31" s="40" t="s">
        <v>1022</v>
      </c>
      <c r="G31" s="41">
        <v>2.88</v>
      </c>
      <c r="H31" s="48"/>
      <c r="I31" s="183">
        <v>24.8</v>
      </c>
      <c r="J31" s="94"/>
      <c r="K31" s="297">
        <f>ROUND(G31*I31,2)</f>
        <v>71.42</v>
      </c>
      <c r="L31" s="95"/>
      <c r="M31" s="53"/>
      <c r="O31" s="102"/>
      <c r="P31" s="102"/>
    </row>
    <row r="32" spans="1:16" s="101" customFormat="1" ht="11.25" customHeight="1">
      <c r="A32" s="142" t="s">
        <v>667</v>
      </c>
      <c r="B32" s="38" t="s">
        <v>1124</v>
      </c>
      <c r="C32" s="39"/>
      <c r="D32" s="39"/>
      <c r="E32" s="98"/>
      <c r="F32" s="40" t="s">
        <v>1024</v>
      </c>
      <c r="G32" s="41">
        <v>0.8</v>
      </c>
      <c r="H32" s="48"/>
      <c r="I32" s="183">
        <v>18.4</v>
      </c>
      <c r="J32" s="94"/>
      <c r="K32" s="297">
        <f>ROUND(G32*I32,2)</f>
        <v>14.72</v>
      </c>
      <c r="L32" s="95"/>
      <c r="M32" s="53">
        <f>SUM(K29:K32)</f>
        <v>161.85999999999999</v>
      </c>
      <c r="O32" s="102"/>
      <c r="P32" s="102"/>
    </row>
    <row r="33" spans="1:16" s="101" customFormat="1" ht="11.25" customHeight="1">
      <c r="A33" s="141" t="s">
        <v>668</v>
      </c>
      <c r="B33" s="79" t="s">
        <v>1044</v>
      </c>
      <c r="C33" s="39"/>
      <c r="D33" s="39"/>
      <c r="E33" s="98"/>
      <c r="F33" s="40"/>
      <c r="G33" s="41"/>
      <c r="H33" s="48"/>
      <c r="I33" s="183"/>
      <c r="J33" s="94"/>
      <c r="K33" s="45"/>
      <c r="L33" s="95"/>
      <c r="M33" s="53"/>
      <c r="O33" s="102"/>
      <c r="P33" s="102"/>
    </row>
    <row r="34" spans="1:16" s="101" customFormat="1" ht="11.25" customHeight="1">
      <c r="A34" s="142" t="s">
        <v>669</v>
      </c>
      <c r="B34" s="38" t="s">
        <v>0</v>
      </c>
      <c r="C34" s="39"/>
      <c r="D34" s="39"/>
      <c r="E34" s="98"/>
      <c r="F34" s="40" t="s">
        <v>1022</v>
      </c>
      <c r="G34" s="41">
        <v>0.48</v>
      </c>
      <c r="H34" s="48"/>
      <c r="I34" s="183">
        <v>248.31</v>
      </c>
      <c r="J34" s="94"/>
      <c r="K34" s="297">
        <f>ROUND(G34*I34,2)</f>
        <v>119.19</v>
      </c>
      <c r="L34" s="95"/>
      <c r="M34" s="53"/>
      <c r="O34" s="102"/>
      <c r="P34" s="102"/>
    </row>
    <row r="35" spans="1:16" s="85" customFormat="1" ht="11.25" customHeight="1">
      <c r="A35" s="142" t="s">
        <v>670</v>
      </c>
      <c r="B35" s="126" t="s">
        <v>1160</v>
      </c>
      <c r="C35" s="137"/>
      <c r="D35" s="137"/>
      <c r="E35" s="138"/>
      <c r="F35" s="139"/>
      <c r="G35" s="41"/>
      <c r="H35" s="48"/>
      <c r="I35" s="183"/>
      <c r="J35" s="94"/>
      <c r="K35" s="87"/>
      <c r="L35" s="91"/>
      <c r="M35" s="53"/>
      <c r="O35" s="86"/>
      <c r="P35" s="86"/>
    </row>
    <row r="36" spans="1:16" s="85" customFormat="1" ht="11.25" customHeight="1">
      <c r="A36" s="142"/>
      <c r="B36" s="126" t="s">
        <v>1064</v>
      </c>
      <c r="C36" s="137"/>
      <c r="D36" s="137"/>
      <c r="E36" s="138"/>
      <c r="F36" s="139" t="s">
        <v>1023</v>
      </c>
      <c r="G36" s="41">
        <v>1</v>
      </c>
      <c r="H36" s="48"/>
      <c r="I36" s="183">
        <v>230.55</v>
      </c>
      <c r="J36" s="94"/>
      <c r="K36" s="297">
        <f>ROUND(G36*I36,2)</f>
        <v>230.55</v>
      </c>
      <c r="L36" s="91"/>
      <c r="M36" s="53">
        <f>SUM(K34:K36)</f>
        <v>349.74</v>
      </c>
      <c r="O36" s="86"/>
      <c r="P36" s="86"/>
    </row>
    <row r="37" spans="1:16" s="85" customFormat="1" ht="11.25" customHeight="1">
      <c r="A37" s="78" t="s">
        <v>671</v>
      </c>
      <c r="B37" s="80" t="s">
        <v>1046</v>
      </c>
      <c r="C37" s="39"/>
      <c r="D37" s="39"/>
      <c r="E37" s="98"/>
      <c r="F37" s="40"/>
      <c r="G37" s="140"/>
      <c r="H37" s="48"/>
      <c r="I37" s="183"/>
      <c r="J37" s="94"/>
      <c r="K37" s="45"/>
      <c r="L37" s="91"/>
      <c r="M37" s="53"/>
      <c r="O37" s="86"/>
      <c r="P37" s="86"/>
    </row>
    <row r="38" spans="1:16" s="85" customFormat="1" ht="11.25" customHeight="1">
      <c r="A38" s="37" t="s">
        <v>672</v>
      </c>
      <c r="B38" s="38" t="s">
        <v>1047</v>
      </c>
      <c r="C38" s="39"/>
      <c r="D38" s="39"/>
      <c r="E38" s="98"/>
      <c r="F38" s="40" t="s">
        <v>1022</v>
      </c>
      <c r="G38" s="140">
        <v>0.34</v>
      </c>
      <c r="H38" s="48"/>
      <c r="I38" s="183">
        <v>59.8</v>
      </c>
      <c r="J38" s="94"/>
      <c r="K38" s="297">
        <f>ROUND(G38*I38,2)</f>
        <v>20.33</v>
      </c>
      <c r="L38" s="91"/>
      <c r="M38" s="53">
        <f>K38</f>
        <v>20.33</v>
      </c>
      <c r="O38" s="86"/>
      <c r="P38" s="86"/>
    </row>
    <row r="39" spans="1:16" s="85" customFormat="1" ht="11.25" customHeight="1">
      <c r="A39" s="78" t="s">
        <v>673</v>
      </c>
      <c r="B39" s="79" t="s">
        <v>1025</v>
      </c>
      <c r="C39" s="39"/>
      <c r="D39" s="39"/>
      <c r="E39" s="98"/>
      <c r="F39" s="40"/>
      <c r="G39" s="41"/>
      <c r="H39" s="48"/>
      <c r="I39" s="183"/>
      <c r="J39" s="94"/>
      <c r="K39" s="103"/>
      <c r="L39" s="91"/>
      <c r="M39" s="53"/>
      <c r="O39" s="86"/>
      <c r="P39" s="86"/>
    </row>
    <row r="40" spans="1:16" s="85" customFormat="1" ht="11.25" customHeight="1">
      <c r="A40" s="37" t="s">
        <v>674</v>
      </c>
      <c r="B40" s="38" t="s">
        <v>1126</v>
      </c>
      <c r="C40" s="39"/>
      <c r="D40" s="39"/>
      <c r="E40" s="98"/>
      <c r="F40" s="40"/>
      <c r="G40" s="41"/>
      <c r="H40" s="48"/>
      <c r="I40" s="183"/>
      <c r="J40" s="94"/>
      <c r="K40" s="103"/>
      <c r="L40" s="91"/>
      <c r="M40" s="53"/>
      <c r="O40" s="86"/>
      <c r="P40" s="86"/>
    </row>
    <row r="41" spans="1:16" s="85" customFormat="1" ht="11.25" customHeight="1">
      <c r="A41" s="37"/>
      <c r="B41" s="38" t="s">
        <v>1041</v>
      </c>
      <c r="C41" s="39"/>
      <c r="D41" s="39"/>
      <c r="E41" s="98"/>
      <c r="F41" s="40" t="s">
        <v>1022</v>
      </c>
      <c r="G41" s="41">
        <v>2.88</v>
      </c>
      <c r="H41" s="48"/>
      <c r="I41" s="185">
        <v>5.62</v>
      </c>
      <c r="J41" s="94"/>
      <c r="K41" s="297">
        <f>ROUND(G41*I41,2)</f>
        <v>16.19</v>
      </c>
      <c r="L41" s="91"/>
      <c r="M41" s="53"/>
      <c r="O41" s="86"/>
      <c r="P41" s="86"/>
    </row>
    <row r="42" spans="1:16" s="85" customFormat="1" ht="11.25" customHeight="1">
      <c r="A42" s="37" t="s">
        <v>675</v>
      </c>
      <c r="B42" s="38" t="s">
        <v>1042</v>
      </c>
      <c r="C42" s="39"/>
      <c r="D42" s="39"/>
      <c r="E42" s="98"/>
      <c r="F42" s="40" t="s">
        <v>1022</v>
      </c>
      <c r="G42" s="41">
        <v>2.88</v>
      </c>
      <c r="H42" s="48"/>
      <c r="I42" s="183">
        <v>9.34</v>
      </c>
      <c r="J42" s="94"/>
      <c r="K42" s="297">
        <f>ROUND(G42*I42,2)</f>
        <v>26.9</v>
      </c>
      <c r="L42" s="91"/>
      <c r="M42" s="53"/>
      <c r="O42" s="86"/>
      <c r="P42" s="86"/>
    </row>
    <row r="43" spans="1:16" s="85" customFormat="1" ht="11.25" customHeight="1" thickBot="1">
      <c r="A43" s="37" t="s">
        <v>676</v>
      </c>
      <c r="B43" s="115" t="s">
        <v>1163</v>
      </c>
      <c r="C43" s="137"/>
      <c r="D43" s="137"/>
      <c r="E43" s="138"/>
      <c r="F43" s="139" t="s">
        <v>1022</v>
      </c>
      <c r="G43" s="140">
        <v>3.36</v>
      </c>
      <c r="H43" s="48"/>
      <c r="I43" s="183">
        <v>8.65</v>
      </c>
      <c r="J43" s="94"/>
      <c r="K43" s="297">
        <f>ROUND(G43*I43,2)</f>
        <v>29.06</v>
      </c>
      <c r="L43" s="95"/>
      <c r="M43" s="53">
        <f>SUM(K41:K43)</f>
        <v>72.15</v>
      </c>
      <c r="O43" s="86"/>
      <c r="P43" s="86"/>
    </row>
    <row r="44" spans="1:13" ht="19.5" customHeight="1" thickTop="1">
      <c r="A44" s="69" t="str">
        <f>Plan1!A52</f>
        <v>DATA:   03/03/2005   </v>
      </c>
      <c r="B44" s="70"/>
      <c r="C44" s="71" t="s">
        <v>1026</v>
      </c>
      <c r="D44" s="70"/>
      <c r="E44" s="72"/>
      <c r="F44" s="70" t="s">
        <v>1013</v>
      </c>
      <c r="G44" s="72"/>
      <c r="H44" s="70" t="s">
        <v>1020</v>
      </c>
      <c r="I44" s="72"/>
      <c r="J44" s="70"/>
      <c r="K44" s="104">
        <f>SUM(K5:K43)</f>
        <v>176956.53999999975</v>
      </c>
      <c r="L44" s="97"/>
      <c r="M44" s="345">
        <f>SUM(M5:M43)</f>
        <v>176956.53999999986</v>
      </c>
    </row>
    <row r="45" spans="1:13" ht="19.5" customHeight="1" thickBot="1">
      <c r="A45" s="24"/>
      <c r="B45" s="25"/>
      <c r="C45" s="56"/>
      <c r="D45" s="23"/>
      <c r="E45" s="57"/>
      <c r="F45" s="23"/>
      <c r="G45" s="57"/>
      <c r="H45" s="23" t="s">
        <v>1021</v>
      </c>
      <c r="I45" s="57"/>
      <c r="J45" s="23"/>
      <c r="K45" s="73"/>
      <c r="L45" s="23"/>
      <c r="M45" s="346"/>
    </row>
    <row r="46" spans="1:13" ht="15" customHeight="1" thickTop="1">
      <c r="A46" s="167"/>
      <c r="B46" s="55"/>
      <c r="C46" s="164"/>
      <c r="D46" s="161"/>
      <c r="E46" s="161"/>
      <c r="F46" s="166"/>
      <c r="M46" s="75"/>
    </row>
    <row r="47" spans="1:6" ht="15" customHeight="1">
      <c r="A47" s="167"/>
      <c r="B47" s="55"/>
      <c r="C47" s="164"/>
      <c r="D47" s="164"/>
      <c r="E47" s="164"/>
      <c r="F47" s="166"/>
    </row>
    <row r="48" spans="2:6" ht="15" customHeight="1">
      <c r="B48" s="164"/>
      <c r="C48" s="161"/>
      <c r="D48" s="161"/>
      <c r="E48" s="161"/>
      <c r="F48" s="165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56"/>
  <sheetViews>
    <sheetView zoomScale="75" zoomScaleNormal="75" zoomScalePageLayoutView="0" workbookViewId="0" topLeftCell="A2">
      <selection activeCell="B10" sqref="B1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1014</v>
      </c>
    </row>
    <row r="2" spans="1:13" ht="15" customHeight="1" thickTop="1">
      <c r="A2" s="7"/>
      <c r="B2" s="31" t="s">
        <v>1005</v>
      </c>
      <c r="C2" s="4"/>
      <c r="D2" s="193" t="s">
        <v>953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1006</v>
      </c>
      <c r="C3" s="5"/>
      <c r="D3" s="199"/>
      <c r="E3" s="199"/>
      <c r="F3" s="199"/>
      <c r="G3" s="199"/>
      <c r="H3" s="58"/>
      <c r="I3" s="60" t="s">
        <v>1015</v>
      </c>
      <c r="J3" s="3"/>
      <c r="K3" s="42"/>
      <c r="L3" s="59"/>
      <c r="M3" s="81" t="s">
        <v>908</v>
      </c>
    </row>
    <row r="4" spans="1:13" ht="15" customHeight="1" thickTop="1">
      <c r="A4" s="8"/>
      <c r="B4" s="34" t="s">
        <v>1007</v>
      </c>
      <c r="C4" s="5"/>
      <c r="D4" s="199" t="s">
        <v>1027</v>
      </c>
      <c r="E4" s="199"/>
      <c r="F4" s="199"/>
      <c r="G4" s="199"/>
      <c r="H4" s="61" t="s">
        <v>1008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1009</v>
      </c>
      <c r="I5" s="65"/>
      <c r="J5" s="64"/>
      <c r="K5" s="302">
        <f>Plan23!K44</f>
        <v>176956.53999999975</v>
      </c>
      <c r="L5" s="66"/>
      <c r="M5" s="339">
        <f>Plan23!M44</f>
        <v>176956.53999999986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1016</v>
      </c>
      <c r="K6" s="14"/>
      <c r="L6" s="14"/>
      <c r="M6" s="342"/>
    </row>
    <row r="7" spans="1:13" ht="15" customHeight="1">
      <c r="A7" s="11" t="s">
        <v>1010</v>
      </c>
      <c r="B7" s="12"/>
      <c r="C7" s="16" t="s">
        <v>1011</v>
      </c>
      <c r="D7" s="12"/>
      <c r="E7" s="12"/>
      <c r="F7" s="17" t="s">
        <v>1012</v>
      </c>
      <c r="G7" s="18" t="s">
        <v>1017</v>
      </c>
      <c r="H7" s="43" t="s">
        <v>1018</v>
      </c>
      <c r="I7" s="43"/>
      <c r="J7" s="49" t="s">
        <v>1019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9.75" customHeight="1" thickTop="1">
      <c r="A9" s="331" t="s">
        <v>690</v>
      </c>
      <c r="B9" s="309" t="s">
        <v>1119</v>
      </c>
      <c r="C9" s="137"/>
      <c r="D9" s="137"/>
      <c r="E9" s="138"/>
      <c r="F9" s="125"/>
      <c r="G9" s="36"/>
      <c r="H9" s="113"/>
      <c r="I9" s="111"/>
      <c r="J9" s="105"/>
      <c r="K9" s="106"/>
      <c r="L9" s="113"/>
      <c r="M9" s="344"/>
    </row>
    <row r="10" spans="1:13" ht="9.75" customHeight="1">
      <c r="A10" s="332" t="s">
        <v>691</v>
      </c>
      <c r="B10" s="77" t="s">
        <v>1028</v>
      </c>
      <c r="C10" s="28"/>
      <c r="D10" s="28"/>
      <c r="E10" s="29"/>
      <c r="F10" s="40"/>
      <c r="G10" s="36"/>
      <c r="H10" s="113"/>
      <c r="I10" s="183"/>
      <c r="J10" s="105"/>
      <c r="K10" s="106"/>
      <c r="L10" s="113"/>
      <c r="M10" s="344"/>
    </row>
    <row r="11" spans="1:13" ht="9.75" customHeight="1">
      <c r="A11" s="333" t="s">
        <v>692</v>
      </c>
      <c r="B11" s="27" t="s">
        <v>1085</v>
      </c>
      <c r="C11" s="28"/>
      <c r="D11" s="28"/>
      <c r="E11" s="29"/>
      <c r="F11" s="40" t="s">
        <v>1022</v>
      </c>
      <c r="G11" s="36">
        <v>3.28</v>
      </c>
      <c r="H11" s="47"/>
      <c r="I11" s="183">
        <v>6.21</v>
      </c>
      <c r="J11" s="47"/>
      <c r="K11" s="297">
        <f>ROUND(G11*I11,2)</f>
        <v>20.37</v>
      </c>
      <c r="L11" s="46"/>
      <c r="M11" s="52"/>
    </row>
    <row r="12" spans="1:13" ht="9.75" customHeight="1">
      <c r="A12" s="333" t="s">
        <v>693</v>
      </c>
      <c r="B12" s="38" t="s">
        <v>1048</v>
      </c>
      <c r="C12" s="28"/>
      <c r="D12" s="28"/>
      <c r="E12" s="29"/>
      <c r="F12" s="30" t="s">
        <v>1022</v>
      </c>
      <c r="G12" s="36">
        <v>2.16</v>
      </c>
      <c r="H12" s="47"/>
      <c r="I12" s="183">
        <v>7.47</v>
      </c>
      <c r="J12" s="47"/>
      <c r="K12" s="297">
        <f>ROUND(G12*I12,2)</f>
        <v>16.14</v>
      </c>
      <c r="L12" s="46"/>
      <c r="M12" s="52"/>
    </row>
    <row r="13" spans="1:13" ht="9.75" customHeight="1">
      <c r="A13" s="333" t="s">
        <v>694</v>
      </c>
      <c r="B13" s="38" t="s">
        <v>1032</v>
      </c>
      <c r="C13" s="39"/>
      <c r="D13" s="39"/>
      <c r="E13" s="98"/>
      <c r="F13" s="40" t="s">
        <v>1022</v>
      </c>
      <c r="G13" s="41">
        <v>20.83</v>
      </c>
      <c r="H13" s="48"/>
      <c r="I13" s="183">
        <v>2.39</v>
      </c>
      <c r="J13" s="94"/>
      <c r="K13" s="297">
        <f>ROUND(G13*I13,2)</f>
        <v>49.78</v>
      </c>
      <c r="L13" s="46"/>
      <c r="M13" s="52">
        <f>SUM(K11:K13)</f>
        <v>86.29</v>
      </c>
    </row>
    <row r="14" spans="1:13" ht="9.75" customHeight="1">
      <c r="A14" s="332" t="s">
        <v>695</v>
      </c>
      <c r="B14" s="79" t="s">
        <v>1067</v>
      </c>
      <c r="C14" s="39"/>
      <c r="D14" s="39"/>
      <c r="E14" s="98"/>
      <c r="F14" s="40"/>
      <c r="G14" s="36"/>
      <c r="H14" s="47"/>
      <c r="I14" s="183"/>
      <c r="J14" s="47"/>
      <c r="K14" s="45"/>
      <c r="L14" s="46"/>
      <c r="M14" s="52"/>
    </row>
    <row r="15" spans="1:13" ht="9.75" customHeight="1">
      <c r="A15" s="333" t="s">
        <v>696</v>
      </c>
      <c r="B15" s="38" t="s">
        <v>1095</v>
      </c>
      <c r="C15" s="39"/>
      <c r="D15" s="39"/>
      <c r="E15" s="98"/>
      <c r="F15" s="40" t="s">
        <v>1024</v>
      </c>
      <c r="G15" s="41">
        <v>6</v>
      </c>
      <c r="H15" s="48"/>
      <c r="I15" s="183">
        <v>3.58</v>
      </c>
      <c r="J15" s="47"/>
      <c r="K15" s="297">
        <f aca="true" t="shared" si="0" ref="K15:K20">ROUND(G15*I15,2)</f>
        <v>21.48</v>
      </c>
      <c r="L15" s="46"/>
      <c r="M15" s="52"/>
    </row>
    <row r="16" spans="1:13" ht="9.75" customHeight="1">
      <c r="A16" s="333" t="s">
        <v>697</v>
      </c>
      <c r="B16" s="38" t="s">
        <v>1068</v>
      </c>
      <c r="C16" s="39"/>
      <c r="D16" s="39"/>
      <c r="E16" s="98"/>
      <c r="F16" s="40" t="s">
        <v>1023</v>
      </c>
      <c r="G16" s="36">
        <v>1</v>
      </c>
      <c r="H16" s="47"/>
      <c r="I16" s="183">
        <v>48.76</v>
      </c>
      <c r="J16" s="47"/>
      <c r="K16" s="297">
        <f t="shared" si="0"/>
        <v>48.76</v>
      </c>
      <c r="L16" s="46"/>
      <c r="M16" s="52"/>
    </row>
    <row r="17" spans="1:13" ht="9.75" customHeight="1">
      <c r="A17" s="333" t="s">
        <v>698</v>
      </c>
      <c r="B17" s="84" t="s">
        <v>1096</v>
      </c>
      <c r="C17" s="39"/>
      <c r="D17" s="39"/>
      <c r="E17" s="98"/>
      <c r="F17" s="40" t="s">
        <v>1024</v>
      </c>
      <c r="G17" s="41">
        <v>3</v>
      </c>
      <c r="H17" s="48"/>
      <c r="I17" s="183">
        <v>6.11</v>
      </c>
      <c r="J17" s="47"/>
      <c r="K17" s="297">
        <f t="shared" si="0"/>
        <v>18.33</v>
      </c>
      <c r="L17" s="46"/>
      <c r="M17" s="52"/>
    </row>
    <row r="18" spans="1:13" ht="9.75" customHeight="1">
      <c r="A18" s="333" t="s">
        <v>699</v>
      </c>
      <c r="B18" s="84" t="s">
        <v>1121</v>
      </c>
      <c r="C18" s="39"/>
      <c r="D18" s="39"/>
      <c r="E18" s="98"/>
      <c r="F18" s="40" t="s">
        <v>1024</v>
      </c>
      <c r="G18" s="41">
        <v>3</v>
      </c>
      <c r="H18" s="48"/>
      <c r="I18" s="183">
        <v>9.65</v>
      </c>
      <c r="J18" s="47"/>
      <c r="K18" s="297">
        <f t="shared" si="0"/>
        <v>28.95</v>
      </c>
      <c r="L18" s="46"/>
      <c r="M18" s="52"/>
    </row>
    <row r="19" spans="1:13" ht="9.75" customHeight="1">
      <c r="A19" s="333" t="s">
        <v>700</v>
      </c>
      <c r="B19" s="38" t="s">
        <v>1074</v>
      </c>
      <c r="C19" s="39"/>
      <c r="D19" s="39"/>
      <c r="E19" s="98"/>
      <c r="F19" s="40" t="s">
        <v>1023</v>
      </c>
      <c r="G19" s="41">
        <v>1</v>
      </c>
      <c r="H19" s="48"/>
      <c r="I19" s="183">
        <v>26.18</v>
      </c>
      <c r="J19" s="47"/>
      <c r="K19" s="297">
        <f t="shared" si="0"/>
        <v>26.18</v>
      </c>
      <c r="L19" s="46"/>
      <c r="M19" s="52"/>
    </row>
    <row r="20" spans="1:13" ht="9.75" customHeight="1">
      <c r="A20" s="333" t="s">
        <v>701</v>
      </c>
      <c r="B20" s="38" t="s">
        <v>8</v>
      </c>
      <c r="C20" s="39"/>
      <c r="D20" s="39"/>
      <c r="E20" s="98"/>
      <c r="F20" s="40" t="s">
        <v>1023</v>
      </c>
      <c r="G20" s="41">
        <v>1</v>
      </c>
      <c r="H20" s="48"/>
      <c r="I20" s="183">
        <v>485</v>
      </c>
      <c r="J20" s="47"/>
      <c r="K20" s="297">
        <f t="shared" si="0"/>
        <v>485</v>
      </c>
      <c r="L20" s="46"/>
      <c r="M20" s="52">
        <f>SUM(K15:K20)</f>
        <v>628.7</v>
      </c>
    </row>
    <row r="21" spans="1:16" s="101" customFormat="1" ht="9.75" customHeight="1">
      <c r="A21" s="332" t="s">
        <v>702</v>
      </c>
      <c r="B21" s="79" t="s">
        <v>1060</v>
      </c>
      <c r="C21" s="39"/>
      <c r="D21" s="39"/>
      <c r="E21" s="98"/>
      <c r="F21" s="40"/>
      <c r="G21" s="36"/>
      <c r="H21" s="47"/>
      <c r="I21" s="183"/>
      <c r="J21" s="88"/>
      <c r="K21" s="45"/>
      <c r="L21" s="89"/>
      <c r="M21" s="52"/>
      <c r="O21" s="102"/>
      <c r="P21" s="102"/>
    </row>
    <row r="22" spans="1:16" s="101" customFormat="1" ht="9.75" customHeight="1">
      <c r="A22" s="333" t="s">
        <v>703</v>
      </c>
      <c r="B22" s="38" t="s">
        <v>1102</v>
      </c>
      <c r="C22" s="39"/>
      <c r="D22" s="39"/>
      <c r="E22" s="98"/>
      <c r="F22" s="40"/>
      <c r="G22" s="36"/>
      <c r="H22" s="47"/>
      <c r="I22" s="183"/>
      <c r="J22" s="88"/>
      <c r="K22" s="45"/>
      <c r="L22" s="89"/>
      <c r="M22" s="52"/>
      <c r="O22" s="102"/>
      <c r="P22" s="102"/>
    </row>
    <row r="23" spans="1:16" s="101" customFormat="1" ht="9.75" customHeight="1">
      <c r="A23" s="333"/>
      <c r="B23" s="38" t="s">
        <v>1089</v>
      </c>
      <c r="C23" s="39"/>
      <c r="D23" s="39"/>
      <c r="E23" s="98"/>
      <c r="F23" s="40" t="s">
        <v>1023</v>
      </c>
      <c r="G23" s="36">
        <v>1</v>
      </c>
      <c r="H23" s="47"/>
      <c r="I23" s="183">
        <v>55.22</v>
      </c>
      <c r="J23" s="88"/>
      <c r="K23" s="297">
        <f>ROUND(G23*I23,2)</f>
        <v>55.22</v>
      </c>
      <c r="L23" s="89"/>
      <c r="M23" s="52"/>
      <c r="O23" s="102"/>
      <c r="P23" s="102"/>
    </row>
    <row r="24" spans="1:16" s="101" customFormat="1" ht="9.75" customHeight="1">
      <c r="A24" s="109" t="s">
        <v>704</v>
      </c>
      <c r="B24" s="38" t="s">
        <v>1091</v>
      </c>
      <c r="C24" s="39"/>
      <c r="D24" s="39"/>
      <c r="E24" s="98"/>
      <c r="F24" s="40" t="s">
        <v>1023</v>
      </c>
      <c r="G24" s="36">
        <v>1</v>
      </c>
      <c r="H24" s="47"/>
      <c r="I24" s="183">
        <v>42.58</v>
      </c>
      <c r="J24" s="88"/>
      <c r="K24" s="297">
        <f>ROUND(G24*I24,2)</f>
        <v>42.58</v>
      </c>
      <c r="L24" s="89"/>
      <c r="M24" s="52"/>
      <c r="O24" s="102"/>
      <c r="P24" s="102"/>
    </row>
    <row r="25" spans="1:16" s="101" customFormat="1" ht="9.75" customHeight="1">
      <c r="A25" s="109" t="s">
        <v>705</v>
      </c>
      <c r="B25" s="38" t="s">
        <v>1093</v>
      </c>
      <c r="C25" s="39"/>
      <c r="D25" s="39"/>
      <c r="E25" s="98"/>
      <c r="F25" s="40" t="s">
        <v>1023</v>
      </c>
      <c r="G25" s="36">
        <v>1</v>
      </c>
      <c r="H25" s="47"/>
      <c r="I25" s="308">
        <v>49.85</v>
      </c>
      <c r="J25" s="88"/>
      <c r="K25" s="297">
        <f>ROUND(G25*I25,2)</f>
        <v>49.85</v>
      </c>
      <c r="L25" s="89"/>
      <c r="M25" s="52">
        <f>SUM(K23:K25)</f>
        <v>147.65</v>
      </c>
      <c r="O25" s="102"/>
      <c r="P25" s="102"/>
    </row>
    <row r="26" spans="1:16" s="101" customFormat="1" ht="9.75" customHeight="1">
      <c r="A26" s="120" t="s">
        <v>706</v>
      </c>
      <c r="B26" s="169" t="s">
        <v>1033</v>
      </c>
      <c r="C26" s="137"/>
      <c r="D26" s="137"/>
      <c r="E26" s="138"/>
      <c r="F26" s="125"/>
      <c r="G26" s="36"/>
      <c r="H26" s="113"/>
      <c r="I26" s="106"/>
      <c r="J26" s="105"/>
      <c r="K26" s="106"/>
      <c r="L26" s="89"/>
      <c r="M26" s="52"/>
      <c r="O26" s="102"/>
      <c r="P26" s="102"/>
    </row>
    <row r="27" spans="1:16" s="101" customFormat="1" ht="9.75" customHeight="1">
      <c r="A27" s="109" t="s">
        <v>707</v>
      </c>
      <c r="B27" s="38" t="s">
        <v>1034</v>
      </c>
      <c r="C27" s="39"/>
      <c r="D27" s="39"/>
      <c r="E27" s="98"/>
      <c r="F27" s="40"/>
      <c r="G27" s="41"/>
      <c r="H27" s="48"/>
      <c r="I27" s="185"/>
      <c r="J27" s="94"/>
      <c r="K27" s="45"/>
      <c r="L27" s="89"/>
      <c r="M27" s="52"/>
      <c r="O27" s="102"/>
      <c r="P27" s="102"/>
    </row>
    <row r="28" spans="1:16" s="101" customFormat="1" ht="9.75" customHeight="1">
      <c r="A28" s="109"/>
      <c r="B28" s="38" t="s">
        <v>1035</v>
      </c>
      <c r="C28" s="39"/>
      <c r="D28" s="39"/>
      <c r="E28" s="98"/>
      <c r="F28" s="40" t="s">
        <v>1022</v>
      </c>
      <c r="G28" s="41">
        <v>20.83</v>
      </c>
      <c r="H28" s="48"/>
      <c r="I28" s="183">
        <v>2.39</v>
      </c>
      <c r="J28" s="94"/>
      <c r="K28" s="297">
        <f>ROUND(G28*I28,2)</f>
        <v>49.78</v>
      </c>
      <c r="L28" s="89"/>
      <c r="M28" s="52"/>
      <c r="O28" s="102"/>
      <c r="P28" s="102"/>
    </row>
    <row r="29" spans="1:16" s="101" customFormat="1" ht="9.75" customHeight="1">
      <c r="A29" s="109" t="s">
        <v>708</v>
      </c>
      <c r="B29" s="84" t="s">
        <v>1037</v>
      </c>
      <c r="C29" s="39"/>
      <c r="D29" s="39"/>
      <c r="E29" s="98"/>
      <c r="F29" s="40" t="s">
        <v>1022</v>
      </c>
      <c r="G29" s="41">
        <v>20.83</v>
      </c>
      <c r="H29" s="48"/>
      <c r="I29" s="183">
        <v>16.43</v>
      </c>
      <c r="J29" s="94"/>
      <c r="K29" s="297">
        <f>ROUND(G29*I29,2)</f>
        <v>342.24</v>
      </c>
      <c r="L29" s="89"/>
      <c r="M29" s="52"/>
      <c r="O29" s="102"/>
      <c r="P29" s="102"/>
    </row>
    <row r="30" spans="1:16" s="101" customFormat="1" ht="9.75" customHeight="1">
      <c r="A30" s="109" t="s">
        <v>709</v>
      </c>
      <c r="B30" s="27" t="s">
        <v>1075</v>
      </c>
      <c r="C30" s="39"/>
      <c r="D30" s="39"/>
      <c r="E30" s="98"/>
      <c r="F30" s="40"/>
      <c r="G30" s="41"/>
      <c r="H30" s="48"/>
      <c r="I30" s="183"/>
      <c r="J30" s="94"/>
      <c r="K30" s="87"/>
      <c r="L30" s="89"/>
      <c r="M30" s="52"/>
      <c r="O30" s="102"/>
      <c r="P30" s="102"/>
    </row>
    <row r="31" spans="1:16" s="101" customFormat="1" ht="9.75" customHeight="1">
      <c r="A31" s="109"/>
      <c r="B31" s="27" t="s">
        <v>1076</v>
      </c>
      <c r="C31" s="39"/>
      <c r="D31" s="39"/>
      <c r="E31" s="98"/>
      <c r="F31" s="40" t="s">
        <v>1077</v>
      </c>
      <c r="G31" s="41">
        <v>20.83</v>
      </c>
      <c r="H31" s="48"/>
      <c r="I31" s="45">
        <v>22.88</v>
      </c>
      <c r="J31" s="94"/>
      <c r="K31" s="297">
        <f>ROUND(G31*I31,2)</f>
        <v>476.59</v>
      </c>
      <c r="L31" s="89"/>
      <c r="M31" s="52"/>
      <c r="O31" s="102"/>
      <c r="P31" s="102"/>
    </row>
    <row r="32" spans="1:16" s="101" customFormat="1" ht="9.75" customHeight="1">
      <c r="A32" s="109" t="s">
        <v>710</v>
      </c>
      <c r="B32" s="84" t="s">
        <v>1165</v>
      </c>
      <c r="C32" s="39"/>
      <c r="D32" s="67"/>
      <c r="E32" s="68"/>
      <c r="F32" s="40" t="s">
        <v>1024</v>
      </c>
      <c r="G32" s="41">
        <v>0.8</v>
      </c>
      <c r="H32" s="48"/>
      <c r="I32" s="183">
        <v>22.88</v>
      </c>
      <c r="J32" s="94"/>
      <c r="K32" s="297">
        <f>ROUND(G32*I32,2)</f>
        <v>18.3</v>
      </c>
      <c r="L32" s="89"/>
      <c r="M32" s="52">
        <f>SUM(K28:K32)</f>
        <v>886.9099999999999</v>
      </c>
      <c r="O32" s="102"/>
      <c r="P32" s="102"/>
    </row>
    <row r="33" spans="1:16" s="101" customFormat="1" ht="9.75" customHeight="1">
      <c r="A33" s="120" t="s">
        <v>711</v>
      </c>
      <c r="B33" s="169" t="s">
        <v>1036</v>
      </c>
      <c r="C33" s="137"/>
      <c r="D33" s="137"/>
      <c r="E33" s="138"/>
      <c r="F33" s="139"/>
      <c r="G33" s="149"/>
      <c r="H33" s="47"/>
      <c r="I33" s="183"/>
      <c r="J33" s="88"/>
      <c r="K33" s="45"/>
      <c r="L33" s="89"/>
      <c r="M33" s="52"/>
      <c r="O33" s="102"/>
      <c r="P33" s="102"/>
    </row>
    <row r="34" spans="1:16" s="101" customFormat="1" ht="9.75" customHeight="1">
      <c r="A34" s="109" t="s">
        <v>712</v>
      </c>
      <c r="B34" s="38" t="s">
        <v>1087</v>
      </c>
      <c r="C34" s="39"/>
      <c r="D34" s="39"/>
      <c r="E34" s="98"/>
      <c r="F34" s="40" t="s">
        <v>1022</v>
      </c>
      <c r="G34" s="36">
        <v>3.28</v>
      </c>
      <c r="H34" s="47"/>
      <c r="I34" s="183">
        <v>17.04</v>
      </c>
      <c r="J34" s="88"/>
      <c r="K34" s="297">
        <f>ROUND(G34*I34,2)</f>
        <v>55.89</v>
      </c>
      <c r="L34" s="89"/>
      <c r="M34" s="52"/>
      <c r="O34" s="102"/>
      <c r="P34" s="102"/>
    </row>
    <row r="35" spans="1:16" s="101" customFormat="1" ht="9.75" customHeight="1">
      <c r="A35" s="109" t="s">
        <v>713</v>
      </c>
      <c r="B35" s="38" t="s">
        <v>1031</v>
      </c>
      <c r="C35" s="39"/>
      <c r="D35" s="39"/>
      <c r="E35" s="98"/>
      <c r="F35" s="40"/>
      <c r="G35" s="41"/>
      <c r="H35" s="48"/>
      <c r="I35" s="183"/>
      <c r="J35" s="94"/>
      <c r="K35" s="45"/>
      <c r="L35" s="95"/>
      <c r="M35" s="53"/>
      <c r="O35" s="102"/>
      <c r="P35" s="102"/>
    </row>
    <row r="36" spans="1:16" s="101" customFormat="1" ht="9.75" customHeight="1">
      <c r="A36" s="109"/>
      <c r="B36" s="84" t="s">
        <v>1086</v>
      </c>
      <c r="C36" s="39"/>
      <c r="D36" s="39"/>
      <c r="E36" s="98"/>
      <c r="F36" s="40" t="s">
        <v>1022</v>
      </c>
      <c r="G36" s="41">
        <v>3.28</v>
      </c>
      <c r="H36" s="48"/>
      <c r="I36" s="183">
        <v>34.46</v>
      </c>
      <c r="J36" s="94"/>
      <c r="K36" s="297">
        <f>ROUND(G36*I36,2)</f>
        <v>113.03</v>
      </c>
      <c r="L36" s="95"/>
      <c r="M36" s="53"/>
      <c r="O36" s="102"/>
      <c r="P36" s="102"/>
    </row>
    <row r="37" spans="1:16" s="101" customFormat="1" ht="9.75" customHeight="1">
      <c r="A37" s="109" t="s">
        <v>714</v>
      </c>
      <c r="B37" s="38" t="s">
        <v>1088</v>
      </c>
      <c r="C37" s="39"/>
      <c r="D37" s="39"/>
      <c r="E37" s="98"/>
      <c r="F37" s="40" t="s">
        <v>1024</v>
      </c>
      <c r="G37" s="41">
        <v>6.5</v>
      </c>
      <c r="H37" s="48"/>
      <c r="I37" s="183">
        <v>13.13</v>
      </c>
      <c r="J37" s="94"/>
      <c r="K37" s="297">
        <f>ROUND(G37*I37,2)</f>
        <v>85.35</v>
      </c>
      <c r="L37" s="95"/>
      <c r="M37" s="53">
        <f>SUM(K34:K37)</f>
        <v>254.27</v>
      </c>
      <c r="O37" s="102"/>
      <c r="P37" s="102"/>
    </row>
    <row r="38" spans="1:16" s="101" customFormat="1" ht="9.75" customHeight="1">
      <c r="A38" s="120" t="s">
        <v>715</v>
      </c>
      <c r="B38" s="169" t="s">
        <v>1044</v>
      </c>
      <c r="C38" s="137"/>
      <c r="D38" s="137"/>
      <c r="E38" s="138"/>
      <c r="F38" s="139"/>
      <c r="G38" s="41"/>
      <c r="H38" s="48"/>
      <c r="I38" s="183"/>
      <c r="J38" s="94"/>
      <c r="K38" s="45"/>
      <c r="L38" s="95"/>
      <c r="M38" s="53"/>
      <c r="O38" s="102"/>
      <c r="P38" s="102"/>
    </row>
    <row r="39" spans="1:16" s="101" customFormat="1" ht="9.75" customHeight="1">
      <c r="A39" s="109" t="s">
        <v>716</v>
      </c>
      <c r="B39" s="38" t="s">
        <v>0</v>
      </c>
      <c r="C39" s="39"/>
      <c r="D39" s="39"/>
      <c r="E39" s="98"/>
      <c r="F39" s="40" t="s">
        <v>1022</v>
      </c>
      <c r="G39" s="41">
        <v>0.48</v>
      </c>
      <c r="H39" s="48"/>
      <c r="I39" s="183">
        <v>248.31</v>
      </c>
      <c r="J39" s="94"/>
      <c r="K39" s="297">
        <f>ROUND(G39*I39,2)</f>
        <v>119.19</v>
      </c>
      <c r="L39" s="95"/>
      <c r="M39" s="53"/>
      <c r="O39" s="102"/>
      <c r="P39" s="102"/>
    </row>
    <row r="40" spans="1:16" s="101" customFormat="1" ht="9.75" customHeight="1">
      <c r="A40" s="109" t="s">
        <v>717</v>
      </c>
      <c r="B40" s="126" t="s">
        <v>1160</v>
      </c>
      <c r="C40" s="137"/>
      <c r="D40" s="137"/>
      <c r="E40" s="138"/>
      <c r="F40" s="139"/>
      <c r="G40" s="41"/>
      <c r="H40" s="48"/>
      <c r="I40" s="183"/>
      <c r="J40" s="94"/>
      <c r="K40" s="45"/>
      <c r="L40" s="95"/>
      <c r="M40" s="53"/>
      <c r="O40" s="102"/>
      <c r="P40" s="102"/>
    </row>
    <row r="41" spans="1:16" s="101" customFormat="1" ht="9.75" customHeight="1">
      <c r="A41" s="142"/>
      <c r="B41" s="126" t="s">
        <v>1064</v>
      </c>
      <c r="C41" s="137"/>
      <c r="D41" s="137"/>
      <c r="E41" s="138"/>
      <c r="F41" s="139" t="s">
        <v>1023</v>
      </c>
      <c r="G41" s="41">
        <v>1</v>
      </c>
      <c r="H41" s="48"/>
      <c r="I41" s="183">
        <v>230.55</v>
      </c>
      <c r="J41" s="94"/>
      <c r="K41" s="297">
        <f>ROUND(G41*I41,2)</f>
        <v>230.55</v>
      </c>
      <c r="L41" s="95"/>
      <c r="M41" s="53">
        <f>SUM(K39:K41)</f>
        <v>349.74</v>
      </c>
      <c r="O41" s="102"/>
      <c r="P41" s="102"/>
    </row>
    <row r="42" spans="1:16" s="101" customFormat="1" ht="9.75" customHeight="1">
      <c r="A42" s="141" t="s">
        <v>718</v>
      </c>
      <c r="B42" s="169" t="s">
        <v>1046</v>
      </c>
      <c r="C42" s="137"/>
      <c r="D42" s="137"/>
      <c r="E42" s="138"/>
      <c r="F42" s="139"/>
      <c r="G42" s="41"/>
      <c r="H42" s="48"/>
      <c r="I42" s="183"/>
      <c r="J42" s="94"/>
      <c r="K42" s="45"/>
      <c r="L42" s="95"/>
      <c r="M42" s="53"/>
      <c r="O42" s="102"/>
      <c r="P42" s="102"/>
    </row>
    <row r="43" spans="1:16" s="101" customFormat="1" ht="9.75" customHeight="1">
      <c r="A43" s="142" t="s">
        <v>719</v>
      </c>
      <c r="B43" s="160" t="s">
        <v>1047</v>
      </c>
      <c r="C43" s="137"/>
      <c r="D43" s="137"/>
      <c r="E43" s="138"/>
      <c r="F43" s="139" t="s">
        <v>1022</v>
      </c>
      <c r="G43" s="41">
        <v>0.34</v>
      </c>
      <c r="H43" s="48"/>
      <c r="I43" s="185">
        <v>59.8</v>
      </c>
      <c r="J43" s="94"/>
      <c r="K43" s="297">
        <f>ROUND(G43*I43,2)</f>
        <v>20.33</v>
      </c>
      <c r="L43" s="95"/>
      <c r="M43" s="53">
        <f>K43</f>
        <v>20.33</v>
      </c>
      <c r="O43" s="102"/>
      <c r="P43" s="102"/>
    </row>
    <row r="44" spans="1:16" s="101" customFormat="1" ht="9.75" customHeight="1">
      <c r="A44" s="141" t="s">
        <v>720</v>
      </c>
      <c r="B44" s="169" t="s">
        <v>1025</v>
      </c>
      <c r="C44" s="137"/>
      <c r="D44" s="137"/>
      <c r="E44" s="138"/>
      <c r="F44" s="139"/>
      <c r="G44" s="41"/>
      <c r="H44" s="48"/>
      <c r="I44" s="183"/>
      <c r="J44" s="94"/>
      <c r="K44" s="45"/>
      <c r="L44" s="95"/>
      <c r="M44" s="53"/>
      <c r="O44" s="102"/>
      <c r="P44" s="102"/>
    </row>
    <row r="45" spans="1:16" s="85" customFormat="1" ht="9.75" customHeight="1">
      <c r="A45" s="142" t="s">
        <v>721</v>
      </c>
      <c r="B45" s="160" t="s">
        <v>1042</v>
      </c>
      <c r="C45" s="137"/>
      <c r="D45" s="137"/>
      <c r="E45" s="138"/>
      <c r="F45" s="139" t="s">
        <v>1022</v>
      </c>
      <c r="G45" s="41">
        <v>20.83</v>
      </c>
      <c r="H45" s="48"/>
      <c r="I45" s="183">
        <v>9.34</v>
      </c>
      <c r="J45" s="94"/>
      <c r="K45" s="297">
        <f>ROUND(G45*I45,2)</f>
        <v>194.55</v>
      </c>
      <c r="L45" s="91"/>
      <c r="M45" s="53"/>
      <c r="O45" s="86"/>
      <c r="P45" s="86"/>
    </row>
    <row r="46" spans="1:16" s="85" customFormat="1" ht="9.75" customHeight="1">
      <c r="A46" s="142" t="s">
        <v>722</v>
      </c>
      <c r="B46" s="160" t="s">
        <v>1163</v>
      </c>
      <c r="C46" s="137"/>
      <c r="D46" s="137"/>
      <c r="E46" s="138"/>
      <c r="F46" s="139" t="s">
        <v>1022</v>
      </c>
      <c r="G46" s="140">
        <v>3.36</v>
      </c>
      <c r="H46" s="48"/>
      <c r="I46" s="183">
        <v>8.65</v>
      </c>
      <c r="J46" s="94"/>
      <c r="K46" s="297">
        <f>ROUND(G46*I46,2)</f>
        <v>29.06</v>
      </c>
      <c r="L46" s="91"/>
      <c r="M46" s="53">
        <f>SUM(K45:K46)</f>
        <v>223.61</v>
      </c>
      <c r="O46" s="86"/>
      <c r="P46" s="86"/>
    </row>
    <row r="47" spans="1:16" s="85" customFormat="1" ht="9.75" customHeight="1">
      <c r="A47" s="336" t="s">
        <v>723</v>
      </c>
      <c r="B47" s="309" t="s">
        <v>1120</v>
      </c>
      <c r="C47" s="39"/>
      <c r="D47" s="39"/>
      <c r="E47" s="98"/>
      <c r="F47" s="40"/>
      <c r="G47" s="140"/>
      <c r="H47" s="48"/>
      <c r="I47" s="45"/>
      <c r="J47" s="94"/>
      <c r="K47" s="45"/>
      <c r="L47" s="91"/>
      <c r="M47" s="53"/>
      <c r="O47" s="86"/>
      <c r="P47" s="86"/>
    </row>
    <row r="48" spans="1:16" s="85" customFormat="1" ht="9.75" customHeight="1">
      <c r="A48" s="335" t="s">
        <v>724</v>
      </c>
      <c r="B48" s="79" t="s">
        <v>1028</v>
      </c>
      <c r="C48" s="39"/>
      <c r="D48" s="39"/>
      <c r="E48" s="98"/>
      <c r="F48" s="40"/>
      <c r="G48" s="140"/>
      <c r="H48" s="48"/>
      <c r="I48" s="14"/>
      <c r="J48" s="94"/>
      <c r="K48" s="103"/>
      <c r="L48" s="91"/>
      <c r="M48" s="53"/>
      <c r="O48" s="86"/>
      <c r="P48" s="86"/>
    </row>
    <row r="49" spans="1:16" s="85" customFormat="1" ht="9.75" customHeight="1">
      <c r="A49" s="334" t="s">
        <v>725</v>
      </c>
      <c r="B49" s="38" t="s">
        <v>1109</v>
      </c>
      <c r="C49" s="39"/>
      <c r="D49" s="39"/>
      <c r="E49" s="98"/>
      <c r="F49" s="40" t="s">
        <v>1022</v>
      </c>
      <c r="G49" s="140">
        <v>21.3</v>
      </c>
      <c r="H49" s="48"/>
      <c r="I49" s="183">
        <v>6.21</v>
      </c>
      <c r="J49" s="94"/>
      <c r="K49" s="297">
        <f>ROUND(G49*I49,2)</f>
        <v>132.27</v>
      </c>
      <c r="L49" s="91"/>
      <c r="M49" s="53"/>
      <c r="O49" s="86"/>
      <c r="P49" s="86"/>
    </row>
    <row r="50" spans="1:16" s="85" customFormat="1" ht="9.75" customHeight="1">
      <c r="A50" s="334" t="s">
        <v>726</v>
      </c>
      <c r="B50" s="38" t="s">
        <v>1065</v>
      </c>
      <c r="C50" s="39"/>
      <c r="D50" s="39"/>
      <c r="E50" s="98"/>
      <c r="F50" s="40" t="s">
        <v>1022</v>
      </c>
      <c r="G50" s="140">
        <v>54.47</v>
      </c>
      <c r="H50" s="48"/>
      <c r="I50" s="183">
        <v>11.18</v>
      </c>
      <c r="J50" s="94"/>
      <c r="K50" s="297">
        <f>ROUND(G50*I50,2)</f>
        <v>608.97</v>
      </c>
      <c r="L50" s="91"/>
      <c r="M50" s="53"/>
      <c r="O50" s="86"/>
      <c r="P50" s="86"/>
    </row>
    <row r="51" spans="1:16" s="85" customFormat="1" ht="9.75" customHeight="1" thickBot="1">
      <c r="A51" s="334" t="s">
        <v>727</v>
      </c>
      <c r="B51" s="38" t="s">
        <v>1048</v>
      </c>
      <c r="C51" s="39"/>
      <c r="D51" s="39"/>
      <c r="E51" s="98"/>
      <c r="F51" s="40" t="s">
        <v>1022</v>
      </c>
      <c r="G51" s="140">
        <v>7.48</v>
      </c>
      <c r="H51" s="48"/>
      <c r="I51" s="297">
        <v>7.47</v>
      </c>
      <c r="J51" s="94"/>
      <c r="K51" s="297">
        <f>ROUND(G51*I51,2)</f>
        <v>55.88</v>
      </c>
      <c r="L51" s="91"/>
      <c r="M51" s="353">
        <f>SUM(K49:K51)</f>
        <v>797.12</v>
      </c>
      <c r="O51" s="86"/>
      <c r="P51" s="86"/>
    </row>
    <row r="52" spans="1:13" ht="19.5" customHeight="1" thickTop="1">
      <c r="A52" s="69" t="str">
        <f>Plan1!A52</f>
        <v>DATA:   03/03/2005   </v>
      </c>
      <c r="B52" s="70"/>
      <c r="C52" s="71" t="s">
        <v>1026</v>
      </c>
      <c r="D52" s="70"/>
      <c r="E52" s="72"/>
      <c r="F52" s="70" t="s">
        <v>1013</v>
      </c>
      <c r="G52" s="72"/>
      <c r="H52" s="70" t="s">
        <v>1020</v>
      </c>
      <c r="I52" s="72"/>
      <c r="J52" s="70"/>
      <c r="K52" s="104">
        <f>SUM(K5:K51)</f>
        <v>180351.1599999997</v>
      </c>
      <c r="L52" s="97"/>
      <c r="M52" s="345">
        <f>SUM(M5:M51)</f>
        <v>180351.15999999983</v>
      </c>
    </row>
    <row r="53" spans="1:13" ht="19.5" customHeight="1" thickBot="1">
      <c r="A53" s="24"/>
      <c r="B53" s="25"/>
      <c r="C53" s="56"/>
      <c r="D53" s="23"/>
      <c r="E53" s="57"/>
      <c r="F53" s="23"/>
      <c r="G53" s="57"/>
      <c r="H53" s="23" t="s">
        <v>1021</v>
      </c>
      <c r="I53" s="57"/>
      <c r="J53" s="23"/>
      <c r="K53" s="73"/>
      <c r="L53" s="23"/>
      <c r="M53" s="346"/>
    </row>
    <row r="54" spans="1:13" ht="15" customHeight="1" thickTop="1">
      <c r="A54" s="167"/>
      <c r="B54" s="55"/>
      <c r="C54" s="164"/>
      <c r="D54" s="161"/>
      <c r="E54" s="161"/>
      <c r="F54" s="166"/>
      <c r="M54" s="75"/>
    </row>
    <row r="55" spans="1:6" ht="15" customHeight="1">
      <c r="A55" s="167"/>
      <c r="B55" s="55"/>
      <c r="C55" s="164"/>
      <c r="D55" s="164"/>
      <c r="E55" s="164"/>
      <c r="F55" s="166"/>
    </row>
    <row r="56" spans="2:6" ht="15" customHeight="1">
      <c r="B56" s="164"/>
      <c r="C56" s="161"/>
      <c r="D56" s="161"/>
      <c r="E56" s="161"/>
      <c r="F56" s="165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57"/>
  <sheetViews>
    <sheetView zoomScale="75" zoomScaleNormal="75" zoomScalePageLayoutView="0" workbookViewId="0" topLeftCell="A2">
      <selection activeCell="I15" sqref="I15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1014</v>
      </c>
    </row>
    <row r="2" spans="1:13" ht="15" customHeight="1" thickTop="1">
      <c r="A2" s="7"/>
      <c r="B2" s="31" t="s">
        <v>1005</v>
      </c>
      <c r="C2" s="4"/>
      <c r="D2" s="193" t="s">
        <v>953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1006</v>
      </c>
      <c r="C3" s="5"/>
      <c r="D3" s="199"/>
      <c r="E3" s="199"/>
      <c r="F3" s="199"/>
      <c r="G3" s="199"/>
      <c r="H3" s="58"/>
      <c r="I3" s="60" t="s">
        <v>1015</v>
      </c>
      <c r="J3" s="3"/>
      <c r="K3" s="42"/>
      <c r="L3" s="59"/>
      <c r="M3" s="81" t="s">
        <v>909</v>
      </c>
    </row>
    <row r="4" spans="1:13" ht="15" customHeight="1" thickTop="1">
      <c r="A4" s="8"/>
      <c r="B4" s="34" t="s">
        <v>1007</v>
      </c>
      <c r="C4" s="5"/>
      <c r="D4" s="199" t="s">
        <v>1027</v>
      </c>
      <c r="E4" s="199"/>
      <c r="F4" s="199"/>
      <c r="G4" s="199"/>
      <c r="H4" s="61" t="s">
        <v>1008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1009</v>
      </c>
      <c r="I5" s="65"/>
      <c r="J5" s="64"/>
      <c r="K5" s="302">
        <f>Plan24!K52</f>
        <v>180351.1599999997</v>
      </c>
      <c r="L5" s="66"/>
      <c r="M5" s="339">
        <f>Plan24!M52</f>
        <v>180351.15999999983</v>
      </c>
    </row>
    <row r="6" spans="1:13" ht="12.7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1016</v>
      </c>
      <c r="K6" s="14"/>
      <c r="L6" s="14"/>
      <c r="M6" s="342"/>
    </row>
    <row r="7" spans="1:13" ht="15" customHeight="1">
      <c r="A7" s="11" t="s">
        <v>1010</v>
      </c>
      <c r="B7" s="12"/>
      <c r="C7" s="16" t="s">
        <v>1011</v>
      </c>
      <c r="D7" s="12"/>
      <c r="E7" s="12"/>
      <c r="F7" s="17" t="s">
        <v>1012</v>
      </c>
      <c r="G7" s="18" t="s">
        <v>1017</v>
      </c>
      <c r="H7" s="43" t="s">
        <v>1018</v>
      </c>
      <c r="I7" s="43"/>
      <c r="J7" s="49" t="s">
        <v>1019</v>
      </c>
      <c r="K7" s="44"/>
      <c r="L7" s="49" t="s">
        <v>4</v>
      </c>
      <c r="M7" s="351"/>
    </row>
    <row r="8" spans="1:13" ht="6.7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9.75" customHeight="1" thickTop="1">
      <c r="A9" s="114" t="s">
        <v>728</v>
      </c>
      <c r="B9" s="79" t="s">
        <v>1067</v>
      </c>
      <c r="C9" s="137"/>
      <c r="D9" s="137"/>
      <c r="E9" s="138"/>
      <c r="F9" s="139"/>
      <c r="G9" s="41"/>
      <c r="H9" s="48"/>
      <c r="I9" s="14"/>
      <c r="J9" s="94"/>
      <c r="K9" s="103"/>
      <c r="L9" s="43"/>
      <c r="M9" s="351"/>
    </row>
    <row r="10" spans="1:13" ht="9.75" customHeight="1">
      <c r="A10" s="109" t="s">
        <v>729</v>
      </c>
      <c r="B10" s="38" t="s">
        <v>1095</v>
      </c>
      <c r="C10" s="39"/>
      <c r="D10" s="39"/>
      <c r="E10" s="98"/>
      <c r="F10" s="40" t="s">
        <v>1024</v>
      </c>
      <c r="G10" s="41">
        <v>6</v>
      </c>
      <c r="H10" s="48"/>
      <c r="I10" s="183">
        <v>3.58</v>
      </c>
      <c r="J10" s="94"/>
      <c r="K10" s="297">
        <f>ROUND(G10*I10,2)</f>
        <v>21.48</v>
      </c>
      <c r="L10" s="105"/>
      <c r="M10" s="344"/>
    </row>
    <row r="11" spans="1:13" ht="9.75" customHeight="1">
      <c r="A11" s="109" t="s">
        <v>730</v>
      </c>
      <c r="B11" s="38" t="s">
        <v>1068</v>
      </c>
      <c r="C11" s="39"/>
      <c r="D11" s="39"/>
      <c r="E11" s="98"/>
      <c r="F11" s="40" t="s">
        <v>1023</v>
      </c>
      <c r="G11" s="41">
        <v>1</v>
      </c>
      <c r="H11" s="48"/>
      <c r="I11" s="183">
        <v>48.76</v>
      </c>
      <c r="J11" s="94"/>
      <c r="K11" s="297">
        <f>ROUND(G11*I11,2)</f>
        <v>48.76</v>
      </c>
      <c r="L11" s="105"/>
      <c r="M11" s="344"/>
    </row>
    <row r="12" spans="1:13" ht="9.75" customHeight="1">
      <c r="A12" s="109" t="s">
        <v>731</v>
      </c>
      <c r="B12" s="100" t="s">
        <v>9</v>
      </c>
      <c r="C12" s="39"/>
      <c r="D12" s="39"/>
      <c r="E12" s="98"/>
      <c r="F12" s="40" t="s">
        <v>1024</v>
      </c>
      <c r="G12" s="41">
        <v>6</v>
      </c>
      <c r="H12" s="48"/>
      <c r="I12" s="297">
        <v>11.25</v>
      </c>
      <c r="J12" s="94"/>
      <c r="K12" s="297">
        <f>ROUND(G12*I12,2)</f>
        <v>67.5</v>
      </c>
      <c r="L12" s="105"/>
      <c r="M12" s="344"/>
    </row>
    <row r="13" spans="1:13" ht="9.75" customHeight="1">
      <c r="A13" s="109" t="s">
        <v>732</v>
      </c>
      <c r="B13" s="38" t="s">
        <v>1074</v>
      </c>
      <c r="C13" s="39"/>
      <c r="D13" s="39"/>
      <c r="E13" s="98"/>
      <c r="F13" s="30" t="s">
        <v>1023</v>
      </c>
      <c r="G13" s="36">
        <v>2</v>
      </c>
      <c r="H13" s="113"/>
      <c r="I13" s="296">
        <v>26.18</v>
      </c>
      <c r="J13" s="105"/>
      <c r="K13" s="297">
        <f>ROUND(G13*I13,2)</f>
        <v>52.36</v>
      </c>
      <c r="L13" s="113"/>
      <c r="M13" s="344"/>
    </row>
    <row r="14" spans="1:13" ht="9.75" customHeight="1">
      <c r="A14" s="109" t="s">
        <v>733</v>
      </c>
      <c r="B14" s="27" t="s">
        <v>955</v>
      </c>
      <c r="C14" s="28"/>
      <c r="D14" s="28"/>
      <c r="E14" s="29"/>
      <c r="F14" s="30"/>
      <c r="G14" s="36"/>
      <c r="H14" s="113"/>
      <c r="I14" s="183"/>
      <c r="J14" s="105"/>
      <c r="K14" s="106"/>
      <c r="L14" s="113"/>
      <c r="M14" s="344"/>
    </row>
    <row r="15" spans="1:13" ht="9.75" customHeight="1">
      <c r="A15" s="333"/>
      <c r="B15" s="27" t="s">
        <v>1122</v>
      </c>
      <c r="C15" s="28"/>
      <c r="D15" s="28"/>
      <c r="E15" s="29"/>
      <c r="F15" s="30" t="s">
        <v>1023</v>
      </c>
      <c r="G15" s="36">
        <v>1</v>
      </c>
      <c r="H15" s="47"/>
      <c r="I15" s="183">
        <v>863.5</v>
      </c>
      <c r="J15" s="47"/>
      <c r="K15" s="297">
        <f>ROUND(G15*I15,2)</f>
        <v>863.5</v>
      </c>
      <c r="L15" s="46"/>
      <c r="M15" s="52"/>
    </row>
    <row r="16" spans="1:13" ht="9.75" customHeight="1">
      <c r="A16" s="333" t="s">
        <v>734</v>
      </c>
      <c r="B16" s="38" t="s">
        <v>1167</v>
      </c>
      <c r="C16" s="28"/>
      <c r="D16" s="28"/>
      <c r="E16" s="29"/>
      <c r="F16" s="30" t="s">
        <v>1023</v>
      </c>
      <c r="G16" s="36">
        <v>1</v>
      </c>
      <c r="H16" s="47"/>
      <c r="I16" s="183">
        <v>549.66</v>
      </c>
      <c r="J16" s="47"/>
      <c r="K16" s="297">
        <f>ROUND(G16*I16,2)</f>
        <v>549.66</v>
      </c>
      <c r="L16" s="46"/>
      <c r="M16" s="52">
        <f>SUM(K10:K16)</f>
        <v>1603.2599999999998</v>
      </c>
    </row>
    <row r="17" spans="1:13" ht="9.75" customHeight="1">
      <c r="A17" s="332" t="s">
        <v>735</v>
      </c>
      <c r="B17" s="79" t="s">
        <v>1060</v>
      </c>
      <c r="C17" s="28"/>
      <c r="D17" s="28"/>
      <c r="E17" s="29"/>
      <c r="F17" s="30"/>
      <c r="G17" s="36"/>
      <c r="H17" s="47"/>
      <c r="I17" s="183"/>
      <c r="J17" s="47"/>
      <c r="K17" s="45"/>
      <c r="L17" s="46"/>
      <c r="M17" s="52"/>
    </row>
    <row r="18" spans="1:16" s="101" customFormat="1" ht="9.75" customHeight="1">
      <c r="A18" s="333" t="s">
        <v>736</v>
      </c>
      <c r="B18" s="38" t="s">
        <v>1090</v>
      </c>
      <c r="C18" s="39"/>
      <c r="D18" s="39"/>
      <c r="E18" s="98"/>
      <c r="F18" s="40"/>
      <c r="G18" s="36"/>
      <c r="H18" s="47"/>
      <c r="I18" s="183"/>
      <c r="J18" s="88"/>
      <c r="K18" s="45"/>
      <c r="L18" s="89"/>
      <c r="M18" s="52"/>
      <c r="O18" s="102"/>
      <c r="P18" s="102"/>
    </row>
    <row r="19" spans="1:16" s="101" customFormat="1" ht="9.75" customHeight="1">
      <c r="A19" s="333"/>
      <c r="B19" s="38" t="s">
        <v>1089</v>
      </c>
      <c r="C19" s="39"/>
      <c r="D19" s="39"/>
      <c r="E19" s="98"/>
      <c r="F19" s="40" t="s">
        <v>1023</v>
      </c>
      <c r="G19" s="36">
        <v>3</v>
      </c>
      <c r="H19" s="47"/>
      <c r="I19" s="183">
        <v>112.64</v>
      </c>
      <c r="J19" s="88"/>
      <c r="K19" s="297">
        <f>ROUND(G19*I19,2)</f>
        <v>337.92</v>
      </c>
      <c r="L19" s="89"/>
      <c r="M19" s="52"/>
      <c r="O19" s="102"/>
      <c r="P19" s="102"/>
    </row>
    <row r="20" spans="1:16" s="101" customFormat="1" ht="9.75" customHeight="1">
      <c r="A20" s="333" t="s">
        <v>737</v>
      </c>
      <c r="B20" s="38" t="s">
        <v>1091</v>
      </c>
      <c r="C20" s="39"/>
      <c r="D20" s="39"/>
      <c r="E20" s="98"/>
      <c r="F20" s="40" t="s">
        <v>1023</v>
      </c>
      <c r="G20" s="36">
        <v>1</v>
      </c>
      <c r="H20" s="47"/>
      <c r="I20" s="183">
        <v>42.58</v>
      </c>
      <c r="J20" s="88"/>
      <c r="K20" s="297">
        <f>ROUND(G20*I20,2)</f>
        <v>42.58</v>
      </c>
      <c r="L20" s="89"/>
      <c r="M20" s="52"/>
      <c r="O20" s="102"/>
      <c r="P20" s="102"/>
    </row>
    <row r="21" spans="1:16" s="101" customFormat="1" ht="9.75" customHeight="1">
      <c r="A21" s="333" t="s">
        <v>738</v>
      </c>
      <c r="B21" s="38" t="s">
        <v>1093</v>
      </c>
      <c r="C21" s="39"/>
      <c r="D21" s="39"/>
      <c r="E21" s="98"/>
      <c r="F21" s="40" t="s">
        <v>1023</v>
      </c>
      <c r="G21" s="36">
        <v>2</v>
      </c>
      <c r="H21" s="47"/>
      <c r="I21" s="183">
        <v>49.85</v>
      </c>
      <c r="J21" s="88"/>
      <c r="K21" s="297">
        <f>ROUND(G21*I21,2)</f>
        <v>99.7</v>
      </c>
      <c r="L21" s="89"/>
      <c r="M21" s="52"/>
      <c r="O21" s="102"/>
      <c r="P21" s="102"/>
    </row>
    <row r="22" spans="1:16" s="101" customFormat="1" ht="9.75" customHeight="1">
      <c r="A22" s="333" t="s">
        <v>739</v>
      </c>
      <c r="B22" s="38" t="s">
        <v>1123</v>
      </c>
      <c r="C22" s="39"/>
      <c r="D22" s="39"/>
      <c r="E22" s="98"/>
      <c r="F22" s="40" t="s">
        <v>1023</v>
      </c>
      <c r="G22" s="36">
        <v>3</v>
      </c>
      <c r="H22" s="47"/>
      <c r="I22" s="183">
        <v>65.2</v>
      </c>
      <c r="J22" s="88"/>
      <c r="K22" s="297">
        <f>ROUND(G22*I22,2)</f>
        <v>195.6</v>
      </c>
      <c r="L22" s="89"/>
      <c r="M22" s="52"/>
      <c r="O22" s="102"/>
      <c r="P22" s="102"/>
    </row>
    <row r="23" spans="1:16" s="101" customFormat="1" ht="9.75" customHeight="1">
      <c r="A23" s="333" t="s">
        <v>740</v>
      </c>
      <c r="B23" s="38" t="s">
        <v>1168</v>
      </c>
      <c r="C23" s="39"/>
      <c r="D23" s="39"/>
      <c r="E23" s="98"/>
      <c r="F23" s="40"/>
      <c r="G23" s="36"/>
      <c r="H23" s="47"/>
      <c r="I23" s="183"/>
      <c r="J23" s="88"/>
      <c r="K23" s="45"/>
      <c r="L23" s="89"/>
      <c r="M23" s="52"/>
      <c r="O23" s="102"/>
      <c r="P23" s="102"/>
    </row>
    <row r="24" spans="1:16" s="101" customFormat="1" ht="9.75" customHeight="1">
      <c r="A24" s="109"/>
      <c r="B24" s="38" t="s">
        <v>1169</v>
      </c>
      <c r="C24" s="39"/>
      <c r="D24" s="39"/>
      <c r="E24" s="98"/>
      <c r="F24" s="40" t="s">
        <v>1023</v>
      </c>
      <c r="G24" s="36">
        <v>1</v>
      </c>
      <c r="H24" s="47"/>
      <c r="I24" s="183">
        <v>1725.75</v>
      </c>
      <c r="J24" s="88"/>
      <c r="K24" s="297">
        <f>ROUND(G24*I24,2)</f>
        <v>1725.75</v>
      </c>
      <c r="L24" s="89"/>
      <c r="M24" s="52"/>
      <c r="O24" s="102"/>
      <c r="P24" s="102"/>
    </row>
    <row r="25" spans="1:16" s="101" customFormat="1" ht="9.75" customHeight="1">
      <c r="A25" s="109" t="s">
        <v>917</v>
      </c>
      <c r="B25" s="38" t="s">
        <v>1097</v>
      </c>
      <c r="C25" s="39"/>
      <c r="D25" s="39"/>
      <c r="E25" s="98"/>
      <c r="F25" s="40"/>
      <c r="G25" s="36"/>
      <c r="H25" s="105"/>
      <c r="I25" s="183"/>
      <c r="J25" s="105"/>
      <c r="K25" s="106"/>
      <c r="L25" s="89"/>
      <c r="M25" s="52"/>
      <c r="O25" s="102"/>
      <c r="P25" s="102"/>
    </row>
    <row r="26" spans="1:16" s="101" customFormat="1" ht="9.75" customHeight="1">
      <c r="A26" s="109"/>
      <c r="B26" s="38" t="s">
        <v>1098</v>
      </c>
      <c r="C26" s="39"/>
      <c r="D26" s="39"/>
      <c r="E26" s="98"/>
      <c r="F26" s="40" t="s">
        <v>1023</v>
      </c>
      <c r="G26" s="36">
        <v>1</v>
      </c>
      <c r="H26" s="105"/>
      <c r="I26" s="183">
        <v>130.58</v>
      </c>
      <c r="J26" s="105"/>
      <c r="K26" s="297">
        <f>ROUND(G26*I26,2)</f>
        <v>130.58</v>
      </c>
      <c r="L26" s="89"/>
      <c r="M26" s="52">
        <f>SUM(K19:K26)</f>
        <v>2532.13</v>
      </c>
      <c r="O26" s="102"/>
      <c r="P26" s="102"/>
    </row>
    <row r="27" spans="1:16" s="101" customFormat="1" ht="9.75" customHeight="1">
      <c r="A27" s="120" t="s">
        <v>741</v>
      </c>
      <c r="B27" s="79" t="s">
        <v>1137</v>
      </c>
      <c r="C27" s="39"/>
      <c r="D27" s="39"/>
      <c r="E27" s="98"/>
      <c r="F27" s="40"/>
      <c r="G27" s="36"/>
      <c r="H27" s="47"/>
      <c r="I27" s="183"/>
      <c r="J27" s="88"/>
      <c r="K27" s="45"/>
      <c r="L27" s="89"/>
      <c r="M27" s="52"/>
      <c r="O27" s="102"/>
      <c r="P27" s="102"/>
    </row>
    <row r="28" spans="1:16" s="101" customFormat="1" ht="9.75" customHeight="1">
      <c r="A28" s="109" t="s">
        <v>742</v>
      </c>
      <c r="B28" s="38" t="s">
        <v>743</v>
      </c>
      <c r="C28" s="39"/>
      <c r="D28" s="39"/>
      <c r="E28" s="98"/>
      <c r="F28" s="40" t="s">
        <v>1023</v>
      </c>
      <c r="G28" s="36">
        <v>1</v>
      </c>
      <c r="H28" s="47"/>
      <c r="I28" s="183">
        <v>43.55</v>
      </c>
      <c r="J28" s="88"/>
      <c r="K28" s="297">
        <f>ROUND(G28*I28,2)</f>
        <v>43.55</v>
      </c>
      <c r="L28" s="89"/>
      <c r="M28" s="52">
        <f>K28</f>
        <v>43.55</v>
      </c>
      <c r="O28" s="102"/>
      <c r="P28" s="102"/>
    </row>
    <row r="29" spans="1:16" s="101" customFormat="1" ht="9.75" customHeight="1">
      <c r="A29" s="120" t="s">
        <v>744</v>
      </c>
      <c r="B29" s="79" t="s">
        <v>1033</v>
      </c>
      <c r="C29" s="39"/>
      <c r="D29" s="39"/>
      <c r="E29" s="98"/>
      <c r="F29" s="40"/>
      <c r="G29" s="36"/>
      <c r="H29" s="47"/>
      <c r="I29" s="183"/>
      <c r="J29" s="88"/>
      <c r="K29" s="45"/>
      <c r="L29" s="89"/>
      <c r="M29" s="52"/>
      <c r="O29" s="102"/>
      <c r="P29" s="102"/>
    </row>
    <row r="30" spans="1:16" s="101" customFormat="1" ht="9.75" customHeight="1">
      <c r="A30" s="109" t="s">
        <v>745</v>
      </c>
      <c r="B30" s="38" t="s">
        <v>1034</v>
      </c>
      <c r="C30" s="39"/>
      <c r="D30" s="39"/>
      <c r="E30" s="98"/>
      <c r="F30" s="40"/>
      <c r="G30" s="41"/>
      <c r="H30" s="48"/>
      <c r="I30" s="183"/>
      <c r="J30" s="94"/>
      <c r="K30" s="45"/>
      <c r="L30" s="95"/>
      <c r="M30" s="53"/>
      <c r="O30" s="102"/>
      <c r="P30" s="102"/>
    </row>
    <row r="31" spans="1:16" s="101" customFormat="1" ht="9.75" customHeight="1">
      <c r="A31" s="109"/>
      <c r="B31" s="38" t="s">
        <v>1035</v>
      </c>
      <c r="C31" s="39"/>
      <c r="D31" s="39"/>
      <c r="E31" s="98"/>
      <c r="F31" s="40" t="s">
        <v>1022</v>
      </c>
      <c r="G31" s="41">
        <v>54.47</v>
      </c>
      <c r="H31" s="48"/>
      <c r="I31" s="183">
        <v>2.39</v>
      </c>
      <c r="J31" s="94"/>
      <c r="K31" s="297">
        <f>ROUND(G31*I31,2)</f>
        <v>130.18</v>
      </c>
      <c r="L31" s="95"/>
      <c r="M31" s="53"/>
      <c r="O31" s="102"/>
      <c r="P31" s="102"/>
    </row>
    <row r="32" spans="1:16" s="101" customFormat="1" ht="9.75" customHeight="1">
      <c r="A32" s="109" t="s">
        <v>746</v>
      </c>
      <c r="B32" s="84" t="s">
        <v>1037</v>
      </c>
      <c r="C32" s="39"/>
      <c r="D32" s="39"/>
      <c r="E32" s="98"/>
      <c r="F32" s="40" t="s">
        <v>1022</v>
      </c>
      <c r="G32" s="41">
        <v>54.47</v>
      </c>
      <c r="H32" s="48"/>
      <c r="I32" s="183">
        <v>16.43</v>
      </c>
      <c r="J32" s="94"/>
      <c r="K32" s="297">
        <f>ROUND(G32*I32,2)</f>
        <v>894.94</v>
      </c>
      <c r="L32" s="95"/>
      <c r="M32" s="53"/>
      <c r="O32" s="102"/>
      <c r="P32" s="102"/>
    </row>
    <row r="33" spans="1:16" s="101" customFormat="1" ht="9.75" customHeight="1">
      <c r="A33" s="109" t="s">
        <v>747</v>
      </c>
      <c r="B33" s="38" t="s">
        <v>1075</v>
      </c>
      <c r="C33" s="39"/>
      <c r="D33" s="39"/>
      <c r="E33" s="98"/>
      <c r="F33" s="40"/>
      <c r="G33" s="41"/>
      <c r="H33" s="48"/>
      <c r="I33" s="183"/>
      <c r="J33" s="94"/>
      <c r="K33" s="45"/>
      <c r="L33" s="95"/>
      <c r="M33" s="53"/>
      <c r="O33" s="102"/>
      <c r="P33" s="102"/>
    </row>
    <row r="34" spans="1:16" s="101" customFormat="1" ht="9.75" customHeight="1">
      <c r="A34" s="109"/>
      <c r="B34" s="38" t="s">
        <v>1076</v>
      </c>
      <c r="C34" s="39"/>
      <c r="D34" s="39"/>
      <c r="E34" s="98"/>
      <c r="F34" s="40" t="s">
        <v>1077</v>
      </c>
      <c r="G34" s="41">
        <v>54.47</v>
      </c>
      <c r="H34" s="48"/>
      <c r="I34" s="183">
        <v>22.88</v>
      </c>
      <c r="J34" s="94"/>
      <c r="K34" s="297">
        <f>ROUND(G34*I34,2)</f>
        <v>1246.27</v>
      </c>
      <c r="L34" s="95"/>
      <c r="M34" s="53"/>
      <c r="O34" s="102"/>
      <c r="P34" s="102"/>
    </row>
    <row r="35" spans="1:16" s="101" customFormat="1" ht="9.75" customHeight="1">
      <c r="A35" s="109" t="s">
        <v>748</v>
      </c>
      <c r="B35" s="84" t="s">
        <v>1165</v>
      </c>
      <c r="C35" s="39"/>
      <c r="D35" s="67"/>
      <c r="E35" s="68"/>
      <c r="F35" s="40" t="s">
        <v>1024</v>
      </c>
      <c r="G35" s="41">
        <v>6</v>
      </c>
      <c r="H35" s="48"/>
      <c r="I35" s="183">
        <v>22.88</v>
      </c>
      <c r="J35" s="94"/>
      <c r="K35" s="297">
        <f>ROUND(G35*I35,2)</f>
        <v>137.28</v>
      </c>
      <c r="L35" s="95"/>
      <c r="M35" s="53">
        <f>SUM(K31:K35)</f>
        <v>2408.6700000000005</v>
      </c>
      <c r="O35" s="102"/>
      <c r="P35" s="102"/>
    </row>
    <row r="36" spans="1:16" s="101" customFormat="1" ht="9.75" customHeight="1">
      <c r="A36" s="120" t="s">
        <v>749</v>
      </c>
      <c r="B36" s="79" t="s">
        <v>1036</v>
      </c>
      <c r="C36" s="39"/>
      <c r="D36" s="39"/>
      <c r="E36" s="98"/>
      <c r="F36" s="40"/>
      <c r="G36" s="41"/>
      <c r="H36" s="48"/>
      <c r="I36" s="185"/>
      <c r="J36" s="94"/>
      <c r="K36" s="45"/>
      <c r="L36" s="95"/>
      <c r="M36" s="53"/>
      <c r="O36" s="102"/>
      <c r="P36" s="102"/>
    </row>
    <row r="37" spans="1:16" s="101" customFormat="1" ht="9.75" customHeight="1">
      <c r="A37" s="142" t="s">
        <v>750</v>
      </c>
      <c r="B37" s="38" t="s">
        <v>1087</v>
      </c>
      <c r="C37" s="39"/>
      <c r="D37" s="39"/>
      <c r="E37" s="98"/>
      <c r="F37" s="40" t="s">
        <v>1022</v>
      </c>
      <c r="G37" s="41">
        <v>21.3</v>
      </c>
      <c r="H37" s="48"/>
      <c r="I37" s="183">
        <v>17.04</v>
      </c>
      <c r="J37" s="94"/>
      <c r="K37" s="297">
        <f>ROUND(G37*I37,2)</f>
        <v>362.95</v>
      </c>
      <c r="L37" s="95"/>
      <c r="M37" s="53"/>
      <c r="O37" s="102"/>
      <c r="P37" s="102"/>
    </row>
    <row r="38" spans="1:16" s="101" customFormat="1" ht="9.75" customHeight="1">
      <c r="A38" s="142" t="s">
        <v>751</v>
      </c>
      <c r="B38" s="38" t="s">
        <v>1114</v>
      </c>
      <c r="C38" s="39"/>
      <c r="D38" s="39"/>
      <c r="E38" s="98"/>
      <c r="F38" s="40" t="s">
        <v>1022</v>
      </c>
      <c r="G38" s="41">
        <v>21.3</v>
      </c>
      <c r="H38" s="48"/>
      <c r="I38" s="183">
        <v>9.25</v>
      </c>
      <c r="J38" s="94"/>
      <c r="K38" s="297">
        <f>ROUND(G38*I38,2)</f>
        <v>197.03</v>
      </c>
      <c r="L38" s="95"/>
      <c r="M38" s="53"/>
      <c r="O38" s="102"/>
      <c r="P38" s="102"/>
    </row>
    <row r="39" spans="1:16" s="101" customFormat="1" ht="9.75" customHeight="1">
      <c r="A39" s="142" t="s">
        <v>752</v>
      </c>
      <c r="B39" s="38" t="s">
        <v>1117</v>
      </c>
      <c r="C39" s="39"/>
      <c r="D39" s="39"/>
      <c r="E39" s="98"/>
      <c r="F39" s="40" t="s">
        <v>1022</v>
      </c>
      <c r="G39" s="41">
        <v>21.3</v>
      </c>
      <c r="H39" s="48"/>
      <c r="I39" s="183">
        <v>24.8</v>
      </c>
      <c r="J39" s="94"/>
      <c r="K39" s="297">
        <f>ROUND(G39*I39,2)</f>
        <v>528.24</v>
      </c>
      <c r="L39" s="95"/>
      <c r="M39" s="53"/>
      <c r="O39" s="102"/>
      <c r="P39" s="102"/>
    </row>
    <row r="40" spans="1:16" s="101" customFormat="1" ht="9.75" customHeight="1">
      <c r="A40" s="142" t="s">
        <v>753</v>
      </c>
      <c r="B40" s="38" t="s">
        <v>1124</v>
      </c>
      <c r="C40" s="39"/>
      <c r="D40" s="39"/>
      <c r="E40" s="98"/>
      <c r="F40" s="40" t="s">
        <v>1024</v>
      </c>
      <c r="G40" s="41">
        <v>0.8</v>
      </c>
      <c r="H40" s="48"/>
      <c r="I40" s="183">
        <v>18.4</v>
      </c>
      <c r="J40" s="94"/>
      <c r="K40" s="297">
        <f>ROUND(G40*I40,2)</f>
        <v>14.72</v>
      </c>
      <c r="L40" s="95"/>
      <c r="M40" s="53">
        <f>SUM(K37:K40)</f>
        <v>1102.94</v>
      </c>
      <c r="O40" s="102"/>
      <c r="P40" s="102"/>
    </row>
    <row r="41" spans="1:16" s="101" customFormat="1" ht="9.75" customHeight="1">
      <c r="A41" s="141" t="s">
        <v>754</v>
      </c>
      <c r="B41" s="79" t="s">
        <v>1044</v>
      </c>
      <c r="C41" s="39"/>
      <c r="D41" s="39"/>
      <c r="E41" s="98"/>
      <c r="F41" s="40"/>
      <c r="G41" s="41"/>
      <c r="H41" s="48"/>
      <c r="I41" s="14"/>
      <c r="J41" s="94"/>
      <c r="K41" s="45"/>
      <c r="L41" s="95"/>
      <c r="M41" s="53"/>
      <c r="O41" s="102"/>
      <c r="P41" s="102"/>
    </row>
    <row r="42" spans="1:16" s="85" customFormat="1" ht="9.75" customHeight="1">
      <c r="A42" s="142" t="s">
        <v>755</v>
      </c>
      <c r="B42" s="27" t="s">
        <v>1181</v>
      </c>
      <c r="C42" s="39"/>
      <c r="D42" s="39"/>
      <c r="E42" s="98"/>
      <c r="F42" s="40" t="s">
        <v>1022</v>
      </c>
      <c r="G42" s="41">
        <v>3.2</v>
      </c>
      <c r="H42" s="48"/>
      <c r="I42" s="183">
        <v>456.64</v>
      </c>
      <c r="J42" s="94"/>
      <c r="K42" s="297">
        <f>ROUND(G42*I42,2)</f>
        <v>1461.25</v>
      </c>
      <c r="L42" s="91"/>
      <c r="M42" s="53"/>
      <c r="O42" s="86"/>
      <c r="P42" s="86"/>
    </row>
    <row r="43" spans="1:16" s="85" customFormat="1" ht="9.75" customHeight="1">
      <c r="A43" s="142" t="s">
        <v>756</v>
      </c>
      <c r="B43" s="38" t="s">
        <v>2</v>
      </c>
      <c r="C43" s="39"/>
      <c r="D43" s="39"/>
      <c r="E43" s="98"/>
      <c r="F43" s="40" t="s">
        <v>1022</v>
      </c>
      <c r="G43" s="41">
        <v>3</v>
      </c>
      <c r="H43" s="48"/>
      <c r="I43" s="183">
        <v>153.86</v>
      </c>
      <c r="J43" s="94"/>
      <c r="K43" s="297">
        <f>ROUND(G43*I43,2)</f>
        <v>461.58</v>
      </c>
      <c r="L43" s="91"/>
      <c r="M43" s="53"/>
      <c r="O43" s="86"/>
      <c r="P43" s="86"/>
    </row>
    <row r="44" spans="1:16" s="85" customFormat="1" ht="9.75" customHeight="1">
      <c r="A44" s="142" t="s">
        <v>757</v>
      </c>
      <c r="B44" s="126" t="s">
        <v>1160</v>
      </c>
      <c r="C44" s="137"/>
      <c r="D44" s="137"/>
      <c r="E44" s="138"/>
      <c r="F44" s="139"/>
      <c r="G44" s="140"/>
      <c r="H44" s="48"/>
      <c r="I44" s="297"/>
      <c r="J44" s="94"/>
      <c r="K44" s="45"/>
      <c r="L44" s="91"/>
      <c r="M44" s="53"/>
      <c r="O44" s="86"/>
      <c r="P44" s="86"/>
    </row>
    <row r="45" spans="1:16" s="85" customFormat="1" ht="9.75" customHeight="1">
      <c r="A45" s="334"/>
      <c r="B45" s="126" t="s">
        <v>1064</v>
      </c>
      <c r="C45" s="137"/>
      <c r="D45" s="137"/>
      <c r="E45" s="138"/>
      <c r="F45" s="139" t="s">
        <v>1023</v>
      </c>
      <c r="G45" s="140">
        <v>1</v>
      </c>
      <c r="H45" s="48"/>
      <c r="I45" s="296">
        <v>230.55</v>
      </c>
      <c r="J45" s="94"/>
      <c r="K45" s="297">
        <f>ROUND(G45*I45,2)</f>
        <v>230.55</v>
      </c>
      <c r="L45" s="91"/>
      <c r="M45" s="53">
        <f>SUM(K42:K45)</f>
        <v>2153.38</v>
      </c>
      <c r="O45" s="86"/>
      <c r="P45" s="86"/>
    </row>
    <row r="46" spans="1:16" s="85" customFormat="1" ht="9.75" customHeight="1">
      <c r="A46" s="335" t="s">
        <v>758</v>
      </c>
      <c r="B46" s="80" t="s">
        <v>1046</v>
      </c>
      <c r="C46" s="39"/>
      <c r="D46" s="39"/>
      <c r="E46" s="98"/>
      <c r="F46" s="40"/>
      <c r="G46" s="140"/>
      <c r="H46" s="48"/>
      <c r="I46" s="297"/>
      <c r="J46" s="94"/>
      <c r="K46" s="103"/>
      <c r="L46" s="91"/>
      <c r="M46" s="53"/>
      <c r="O46" s="86"/>
      <c r="P46" s="86"/>
    </row>
    <row r="47" spans="1:16" s="85" customFormat="1" ht="9.75" customHeight="1">
      <c r="A47" s="334" t="s">
        <v>759</v>
      </c>
      <c r="B47" s="38" t="s">
        <v>1047</v>
      </c>
      <c r="C47" s="39"/>
      <c r="D47" s="39"/>
      <c r="E47" s="98"/>
      <c r="F47" s="40" t="s">
        <v>1022</v>
      </c>
      <c r="G47" s="41">
        <v>1.96</v>
      </c>
      <c r="H47" s="48"/>
      <c r="I47" s="296">
        <v>59.8</v>
      </c>
      <c r="J47" s="94"/>
      <c r="K47" s="297">
        <f>ROUND(G47*I47,2)</f>
        <v>117.21</v>
      </c>
      <c r="L47" s="91"/>
      <c r="M47" s="53">
        <f>K47</f>
        <v>117.21</v>
      </c>
      <c r="O47" s="86"/>
      <c r="P47" s="86"/>
    </row>
    <row r="48" spans="1:16" s="85" customFormat="1" ht="9.75" customHeight="1">
      <c r="A48" s="335" t="s">
        <v>760</v>
      </c>
      <c r="B48" s="79" t="s">
        <v>1025</v>
      </c>
      <c r="C48" s="39"/>
      <c r="D48" s="39"/>
      <c r="E48" s="98"/>
      <c r="F48" s="40"/>
      <c r="G48" s="41"/>
      <c r="H48" s="48"/>
      <c r="I48" s="297"/>
      <c r="J48" s="94"/>
      <c r="K48" s="103"/>
      <c r="L48" s="91"/>
      <c r="M48" s="53"/>
      <c r="O48" s="86"/>
      <c r="P48" s="86"/>
    </row>
    <row r="49" spans="1:16" s="85" customFormat="1" ht="9.75" customHeight="1">
      <c r="A49" s="334" t="s">
        <v>761</v>
      </c>
      <c r="B49" s="38" t="s">
        <v>1125</v>
      </c>
      <c r="C49" s="39"/>
      <c r="D49" s="39"/>
      <c r="E49" s="98"/>
      <c r="F49" s="40"/>
      <c r="G49" s="41"/>
      <c r="H49" s="48"/>
      <c r="I49" s="296"/>
      <c r="J49" s="94"/>
      <c r="K49" s="103"/>
      <c r="L49" s="91"/>
      <c r="M49" s="53"/>
      <c r="O49" s="86"/>
      <c r="P49" s="86"/>
    </row>
    <row r="50" spans="1:16" s="85" customFormat="1" ht="9.75" customHeight="1">
      <c r="A50" s="334"/>
      <c r="B50" s="27" t="s">
        <v>1041</v>
      </c>
      <c r="C50" s="39"/>
      <c r="D50" s="39"/>
      <c r="E50" s="98"/>
      <c r="F50" s="40" t="s">
        <v>1022</v>
      </c>
      <c r="G50" s="41">
        <v>21.3</v>
      </c>
      <c r="H50" s="48"/>
      <c r="I50" s="183">
        <v>5.62</v>
      </c>
      <c r="J50" s="94"/>
      <c r="K50" s="297">
        <f>ROUND(G50*I50,2)</f>
        <v>119.71</v>
      </c>
      <c r="L50" s="91"/>
      <c r="M50" s="53"/>
      <c r="O50" s="86"/>
      <c r="P50" s="86"/>
    </row>
    <row r="51" spans="1:16" s="85" customFormat="1" ht="9.75" customHeight="1">
      <c r="A51" s="334" t="s">
        <v>762</v>
      </c>
      <c r="B51" s="27" t="s">
        <v>1042</v>
      </c>
      <c r="C51" s="39"/>
      <c r="D51" s="39"/>
      <c r="E51" s="98"/>
      <c r="F51" s="40" t="s">
        <v>1022</v>
      </c>
      <c r="G51" s="41">
        <v>21.3</v>
      </c>
      <c r="H51" s="48"/>
      <c r="I51" s="183">
        <v>9.34</v>
      </c>
      <c r="J51" s="94"/>
      <c r="K51" s="297">
        <f>ROUND(G51*I51,2)</f>
        <v>198.94</v>
      </c>
      <c r="L51" s="91"/>
      <c r="M51" s="53"/>
      <c r="O51" s="86"/>
      <c r="P51" s="86"/>
    </row>
    <row r="52" spans="1:16" s="85" customFormat="1" ht="9.75" customHeight="1" thickBot="1">
      <c r="A52" s="334" t="s">
        <v>763</v>
      </c>
      <c r="B52" s="115" t="s">
        <v>1163</v>
      </c>
      <c r="C52" s="137"/>
      <c r="D52" s="137"/>
      <c r="E52" s="138"/>
      <c r="F52" s="139" t="s">
        <v>1022</v>
      </c>
      <c r="G52" s="140">
        <v>3.36</v>
      </c>
      <c r="H52" s="48"/>
      <c r="I52" s="183">
        <v>8.65</v>
      </c>
      <c r="J52" s="94"/>
      <c r="K52" s="297">
        <f>ROUND(G52*I52,2)</f>
        <v>29.06</v>
      </c>
      <c r="L52" s="95"/>
      <c r="M52" s="353">
        <f>SUM(K50:K52)</f>
        <v>347.71</v>
      </c>
      <c r="O52" s="86"/>
      <c r="P52" s="86"/>
    </row>
    <row r="53" spans="1:13" ht="19.5" customHeight="1" thickTop="1">
      <c r="A53" s="69" t="str">
        <f>Plan1!A52</f>
        <v>DATA:   03/03/2005   </v>
      </c>
      <c r="B53" s="70"/>
      <c r="C53" s="71" t="s">
        <v>1026</v>
      </c>
      <c r="D53" s="70"/>
      <c r="E53" s="72"/>
      <c r="F53" s="70" t="s">
        <v>1013</v>
      </c>
      <c r="G53" s="72"/>
      <c r="H53" s="70" t="s">
        <v>1020</v>
      </c>
      <c r="I53" s="72"/>
      <c r="J53" s="70"/>
      <c r="K53" s="104">
        <f>SUM(K5:K52)</f>
        <v>190660.00999999966</v>
      </c>
      <c r="L53" s="97"/>
      <c r="M53" s="345">
        <f>SUM(M5:M52)</f>
        <v>190660.00999999983</v>
      </c>
    </row>
    <row r="54" spans="1:13" ht="16.5" customHeight="1" thickBot="1">
      <c r="A54" s="24"/>
      <c r="B54" s="25"/>
      <c r="C54" s="56"/>
      <c r="D54" s="23"/>
      <c r="E54" s="57"/>
      <c r="F54" s="23"/>
      <c r="G54" s="57"/>
      <c r="H54" s="23" t="s">
        <v>1021</v>
      </c>
      <c r="I54" s="57"/>
      <c r="J54" s="23"/>
      <c r="K54" s="73"/>
      <c r="L54" s="23"/>
      <c r="M54" s="74"/>
    </row>
    <row r="55" spans="1:13" ht="15" customHeight="1" thickTop="1">
      <c r="A55" s="167"/>
      <c r="B55" s="55"/>
      <c r="C55" s="164"/>
      <c r="D55" s="161"/>
      <c r="E55" s="161"/>
      <c r="F55" s="166"/>
      <c r="M55" s="75"/>
    </row>
    <row r="56" spans="1:6" ht="15" customHeight="1">
      <c r="A56" s="167"/>
      <c r="B56" s="164"/>
      <c r="C56" s="164"/>
      <c r="D56" s="164"/>
      <c r="E56" s="164"/>
      <c r="F56" s="166"/>
    </row>
    <row r="57" spans="2:6" ht="15" customHeight="1">
      <c r="B57" s="164"/>
      <c r="C57" s="161"/>
      <c r="D57" s="161"/>
      <c r="E57" s="161"/>
      <c r="F57" s="165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51"/>
  <sheetViews>
    <sheetView zoomScale="75" zoomScaleNormal="75" zoomScalePageLayoutView="0" workbookViewId="0" topLeftCell="A2">
      <selection activeCell="B10" sqref="B1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1014</v>
      </c>
    </row>
    <row r="2" spans="1:13" ht="15" customHeight="1" thickTop="1">
      <c r="A2" s="7"/>
      <c r="B2" s="31" t="s">
        <v>1005</v>
      </c>
      <c r="C2" s="4"/>
      <c r="D2" s="193" t="s">
        <v>953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1006</v>
      </c>
      <c r="C3" s="5"/>
      <c r="D3" s="199"/>
      <c r="E3" s="199"/>
      <c r="F3" s="199"/>
      <c r="G3" s="199"/>
      <c r="H3" s="58"/>
      <c r="I3" s="60" t="s">
        <v>1015</v>
      </c>
      <c r="J3" s="3"/>
      <c r="K3" s="42"/>
      <c r="L3" s="59"/>
      <c r="M3" s="81" t="s">
        <v>910</v>
      </c>
    </row>
    <row r="4" spans="1:13" ht="15" customHeight="1" thickTop="1">
      <c r="A4" s="8"/>
      <c r="B4" s="34" t="s">
        <v>1007</v>
      </c>
      <c r="C4" s="5"/>
      <c r="D4" s="199" t="s">
        <v>1027</v>
      </c>
      <c r="E4" s="199"/>
      <c r="F4" s="199"/>
      <c r="G4" s="199"/>
      <c r="H4" s="61" t="s">
        <v>1008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1009</v>
      </c>
      <c r="I5" s="65"/>
      <c r="J5" s="64"/>
      <c r="K5" s="302">
        <f>Plan25!K53</f>
        <v>190660.00999999966</v>
      </c>
      <c r="L5" s="66"/>
      <c r="M5" s="339">
        <f>Plan25!M53</f>
        <v>190660.00999999983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1016</v>
      </c>
      <c r="K6" s="14"/>
      <c r="L6" s="14"/>
      <c r="M6" s="342"/>
    </row>
    <row r="7" spans="1:13" ht="15" customHeight="1">
      <c r="A7" s="11" t="s">
        <v>1010</v>
      </c>
      <c r="B7" s="12"/>
      <c r="C7" s="16" t="s">
        <v>1011</v>
      </c>
      <c r="D7" s="12"/>
      <c r="E7" s="12"/>
      <c r="F7" s="17" t="s">
        <v>1012</v>
      </c>
      <c r="G7" s="18" t="s">
        <v>1017</v>
      </c>
      <c r="H7" s="43" t="s">
        <v>1018</v>
      </c>
      <c r="I7" s="43"/>
      <c r="J7" s="49" t="s">
        <v>1019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0.5" customHeight="1" thickTop="1">
      <c r="A9" s="331" t="s">
        <v>764</v>
      </c>
      <c r="B9" s="309" t="s">
        <v>1127</v>
      </c>
      <c r="C9" s="354"/>
      <c r="D9" s="354"/>
      <c r="E9" s="355"/>
      <c r="F9" s="30"/>
      <c r="G9" s="36"/>
      <c r="H9" s="113"/>
      <c r="I9" s="111"/>
      <c r="J9" s="105"/>
      <c r="K9" s="106"/>
      <c r="L9" s="113"/>
      <c r="M9" s="344"/>
    </row>
    <row r="10" spans="1:13" ht="10.5" customHeight="1">
      <c r="A10" s="332" t="s">
        <v>765</v>
      </c>
      <c r="B10" s="77" t="s">
        <v>1028</v>
      </c>
      <c r="C10" s="28"/>
      <c r="D10" s="28"/>
      <c r="E10" s="29"/>
      <c r="F10" s="30"/>
      <c r="G10" s="36"/>
      <c r="H10" s="113"/>
      <c r="I10" s="183"/>
      <c r="J10" s="105"/>
      <c r="K10" s="106"/>
      <c r="L10" s="113"/>
      <c r="M10" s="344"/>
    </row>
    <row r="11" spans="1:13" ht="10.5" customHeight="1">
      <c r="A11" s="333" t="s">
        <v>766</v>
      </c>
      <c r="B11" s="27" t="s">
        <v>1085</v>
      </c>
      <c r="C11" s="28"/>
      <c r="D11" s="28"/>
      <c r="E11" s="29"/>
      <c r="F11" s="30" t="s">
        <v>1022</v>
      </c>
      <c r="G11" s="36">
        <v>147.58</v>
      </c>
      <c r="H11" s="47"/>
      <c r="I11" s="183">
        <v>6.21</v>
      </c>
      <c r="J11" s="47"/>
      <c r="K11" s="297">
        <f>ROUND(G11*I11,2)</f>
        <v>916.47</v>
      </c>
      <c r="L11" s="46"/>
      <c r="M11" s="52"/>
    </row>
    <row r="12" spans="1:13" ht="10.5" customHeight="1">
      <c r="A12" s="333" t="s">
        <v>767</v>
      </c>
      <c r="B12" s="38" t="s">
        <v>1032</v>
      </c>
      <c r="C12" s="28"/>
      <c r="D12" s="28"/>
      <c r="E12" s="29"/>
      <c r="F12" s="30" t="s">
        <v>1022</v>
      </c>
      <c r="G12" s="36">
        <v>53.62</v>
      </c>
      <c r="H12" s="47"/>
      <c r="I12" s="183">
        <v>2.39</v>
      </c>
      <c r="J12" s="47"/>
      <c r="K12" s="297">
        <f>ROUND(G12*I12,2)</f>
        <v>128.15</v>
      </c>
      <c r="L12" s="46"/>
      <c r="M12" s="52">
        <f>SUM(K11:K12)</f>
        <v>1044.6200000000001</v>
      </c>
    </row>
    <row r="13" spans="1:13" ht="10.5" customHeight="1">
      <c r="A13" s="332" t="s">
        <v>768</v>
      </c>
      <c r="B13" s="79" t="s">
        <v>1170</v>
      </c>
      <c r="C13" s="39"/>
      <c r="D13" s="39"/>
      <c r="E13" s="98"/>
      <c r="F13" s="40"/>
      <c r="G13" s="36"/>
      <c r="H13" s="47"/>
      <c r="I13" s="183"/>
      <c r="J13" s="47"/>
      <c r="K13" s="45"/>
      <c r="L13" s="46"/>
      <c r="M13" s="52"/>
    </row>
    <row r="14" spans="1:13" ht="10.5" customHeight="1">
      <c r="A14" s="333" t="s">
        <v>769</v>
      </c>
      <c r="B14" s="38" t="s">
        <v>1171</v>
      </c>
      <c r="C14" s="39"/>
      <c r="D14" s="39"/>
      <c r="E14" s="98"/>
      <c r="F14" s="40"/>
      <c r="G14" s="36"/>
      <c r="H14" s="47"/>
      <c r="I14" s="183"/>
      <c r="J14" s="47"/>
      <c r="K14" s="45"/>
      <c r="L14" s="46"/>
      <c r="M14" s="52"/>
    </row>
    <row r="15" spans="1:13" ht="10.5" customHeight="1">
      <c r="A15" s="333"/>
      <c r="B15" s="38" t="s">
        <v>1172</v>
      </c>
      <c r="C15" s="39"/>
      <c r="D15" s="39"/>
      <c r="E15" s="98"/>
      <c r="F15" s="40" t="s">
        <v>1079</v>
      </c>
      <c r="G15" s="36">
        <v>1.38</v>
      </c>
      <c r="H15" s="47"/>
      <c r="I15" s="183">
        <v>723.95</v>
      </c>
      <c r="J15" s="47"/>
      <c r="K15" s="297">
        <f>ROUND(G15*I15,2)</f>
        <v>999.05</v>
      </c>
      <c r="L15" s="46"/>
      <c r="M15" s="52">
        <f>K15</f>
        <v>999.05</v>
      </c>
    </row>
    <row r="16" spans="1:13" ht="10.5" customHeight="1">
      <c r="A16" s="332" t="s">
        <v>770</v>
      </c>
      <c r="B16" s="79" t="s">
        <v>1067</v>
      </c>
      <c r="C16" s="39"/>
      <c r="D16" s="39"/>
      <c r="E16" s="98"/>
      <c r="F16" s="40"/>
      <c r="G16" s="36"/>
      <c r="H16" s="47"/>
      <c r="I16" s="183"/>
      <c r="J16" s="47"/>
      <c r="K16" s="45"/>
      <c r="L16" s="46"/>
      <c r="M16" s="52"/>
    </row>
    <row r="17" spans="1:13" ht="10.5" customHeight="1">
      <c r="A17" s="333" t="s">
        <v>771</v>
      </c>
      <c r="B17" s="38" t="s">
        <v>1095</v>
      </c>
      <c r="C17" s="39"/>
      <c r="D17" s="39"/>
      <c r="E17" s="98"/>
      <c r="F17" s="40" t="s">
        <v>1024</v>
      </c>
      <c r="G17" s="36">
        <v>6</v>
      </c>
      <c r="H17" s="47"/>
      <c r="I17" s="183">
        <v>3.58</v>
      </c>
      <c r="J17" s="47"/>
      <c r="K17" s="297">
        <f>ROUND(G17*I17,2)</f>
        <v>21.48</v>
      </c>
      <c r="L17" s="46"/>
      <c r="M17" s="52"/>
    </row>
    <row r="18" spans="1:13" ht="10.5" customHeight="1">
      <c r="A18" s="333" t="s">
        <v>772</v>
      </c>
      <c r="B18" s="38" t="s">
        <v>1068</v>
      </c>
      <c r="C18" s="39"/>
      <c r="D18" s="39"/>
      <c r="E18" s="98"/>
      <c r="F18" s="40" t="s">
        <v>1023</v>
      </c>
      <c r="G18" s="36">
        <v>1</v>
      </c>
      <c r="H18" s="47"/>
      <c r="I18" s="183">
        <v>48.76</v>
      </c>
      <c r="J18" s="47"/>
      <c r="K18" s="297">
        <f>ROUND(G18*I18,2)</f>
        <v>48.76</v>
      </c>
      <c r="L18" s="46"/>
      <c r="M18" s="52"/>
    </row>
    <row r="19" spans="1:13" ht="10.5" customHeight="1">
      <c r="A19" s="333" t="s">
        <v>773</v>
      </c>
      <c r="B19" s="84" t="s">
        <v>1121</v>
      </c>
      <c r="C19" s="39"/>
      <c r="D19" s="39"/>
      <c r="E19" s="98"/>
      <c r="F19" s="40" t="s">
        <v>1024</v>
      </c>
      <c r="G19" s="36">
        <v>12</v>
      </c>
      <c r="H19" s="47"/>
      <c r="I19" s="183">
        <v>9.65</v>
      </c>
      <c r="J19" s="47"/>
      <c r="K19" s="297">
        <f>ROUND(G19*I19,2)</f>
        <v>115.8</v>
      </c>
      <c r="L19" s="46"/>
      <c r="M19" s="52"/>
    </row>
    <row r="20" spans="1:13" ht="10.5" customHeight="1">
      <c r="A20" s="333" t="s">
        <v>774</v>
      </c>
      <c r="B20" s="38" t="s">
        <v>1074</v>
      </c>
      <c r="C20" s="39"/>
      <c r="D20" s="39"/>
      <c r="E20" s="98"/>
      <c r="F20" s="40" t="s">
        <v>1023</v>
      </c>
      <c r="G20" s="36">
        <v>4</v>
      </c>
      <c r="H20" s="47"/>
      <c r="I20" s="183">
        <v>26.18</v>
      </c>
      <c r="J20" s="47"/>
      <c r="K20" s="297">
        <f>ROUND(G20*I20,2)</f>
        <v>104.72</v>
      </c>
      <c r="L20" s="46"/>
      <c r="M20" s="52"/>
    </row>
    <row r="21" spans="1:13" ht="10.5" customHeight="1">
      <c r="A21" s="333" t="s">
        <v>775</v>
      </c>
      <c r="B21" s="38" t="s">
        <v>1175</v>
      </c>
      <c r="C21" s="39"/>
      <c r="D21" s="39"/>
      <c r="E21" s="98"/>
      <c r="F21" s="40" t="s">
        <v>1023</v>
      </c>
      <c r="G21" s="36">
        <v>1</v>
      </c>
      <c r="H21" s="47"/>
      <c r="I21" s="183">
        <v>1322.38</v>
      </c>
      <c r="J21" s="47"/>
      <c r="K21" s="297">
        <f>ROUND(G21*I21,2)</f>
        <v>1322.38</v>
      </c>
      <c r="L21" s="46"/>
      <c r="M21" s="52">
        <f>SUM(K17:K21)</f>
        <v>1613.14</v>
      </c>
    </row>
    <row r="22" spans="1:16" s="101" customFormat="1" ht="10.5" customHeight="1">
      <c r="A22" s="332" t="s">
        <v>776</v>
      </c>
      <c r="B22" s="79" t="s">
        <v>1060</v>
      </c>
      <c r="C22" s="39"/>
      <c r="D22" s="39"/>
      <c r="E22" s="98"/>
      <c r="F22" s="40"/>
      <c r="G22" s="36"/>
      <c r="H22" s="47"/>
      <c r="I22" s="183"/>
      <c r="J22" s="88"/>
      <c r="K22" s="45"/>
      <c r="L22" s="89"/>
      <c r="M22" s="52"/>
      <c r="O22" s="102"/>
      <c r="P22" s="102"/>
    </row>
    <row r="23" spans="1:16" s="101" customFormat="1" ht="10.5" customHeight="1">
      <c r="A23" s="333" t="s">
        <v>777</v>
      </c>
      <c r="B23" s="38" t="s">
        <v>1090</v>
      </c>
      <c r="C23" s="39"/>
      <c r="D23" s="39"/>
      <c r="E23" s="98"/>
      <c r="F23" s="40"/>
      <c r="G23" s="36"/>
      <c r="H23" s="47"/>
      <c r="I23" s="183"/>
      <c r="J23" s="88"/>
      <c r="K23" s="45"/>
      <c r="L23" s="89"/>
      <c r="M23" s="52"/>
      <c r="O23" s="102"/>
      <c r="P23" s="102"/>
    </row>
    <row r="24" spans="1:16" s="101" customFormat="1" ht="10.5" customHeight="1">
      <c r="A24" s="109"/>
      <c r="B24" s="38" t="s">
        <v>1089</v>
      </c>
      <c r="C24" s="39"/>
      <c r="D24" s="39"/>
      <c r="E24" s="98"/>
      <c r="F24" s="40" t="s">
        <v>1023</v>
      </c>
      <c r="G24" s="36">
        <v>12</v>
      </c>
      <c r="H24" s="47"/>
      <c r="I24" s="183">
        <v>112.64</v>
      </c>
      <c r="J24" s="88"/>
      <c r="K24" s="297">
        <f>ROUND(G24*I24,2)</f>
        <v>1351.68</v>
      </c>
      <c r="L24" s="89"/>
      <c r="M24" s="52"/>
      <c r="O24" s="102"/>
      <c r="P24" s="102"/>
    </row>
    <row r="25" spans="1:16" s="101" customFormat="1" ht="10.5" customHeight="1">
      <c r="A25" s="109" t="s">
        <v>778</v>
      </c>
      <c r="B25" s="38" t="s">
        <v>1092</v>
      </c>
      <c r="C25" s="39"/>
      <c r="D25" s="39"/>
      <c r="E25" s="98"/>
      <c r="F25" s="40" t="s">
        <v>1023</v>
      </c>
      <c r="G25" s="36">
        <v>2</v>
      </c>
      <c r="H25" s="47"/>
      <c r="I25" s="183">
        <v>45.36</v>
      </c>
      <c r="J25" s="88"/>
      <c r="K25" s="297">
        <f>ROUND(G25*I25,2)</f>
        <v>90.72</v>
      </c>
      <c r="L25" s="89"/>
      <c r="M25" s="52"/>
      <c r="O25" s="102"/>
      <c r="P25" s="102"/>
    </row>
    <row r="26" spans="1:16" s="101" customFormat="1" ht="10.5" customHeight="1">
      <c r="A26" s="109" t="s">
        <v>779</v>
      </c>
      <c r="B26" s="38" t="s">
        <v>1093</v>
      </c>
      <c r="C26" s="39"/>
      <c r="D26" s="39"/>
      <c r="E26" s="98"/>
      <c r="F26" s="40" t="s">
        <v>1023</v>
      </c>
      <c r="G26" s="36">
        <v>5</v>
      </c>
      <c r="H26" s="47"/>
      <c r="I26" s="183">
        <v>49.85</v>
      </c>
      <c r="J26" s="88"/>
      <c r="K26" s="297">
        <f>ROUND(G26*I26,2)</f>
        <v>249.25</v>
      </c>
      <c r="L26" s="89"/>
      <c r="M26" s="52"/>
      <c r="O26" s="102"/>
      <c r="P26" s="102"/>
    </row>
    <row r="27" spans="1:16" s="101" customFormat="1" ht="10.5" customHeight="1">
      <c r="A27" s="109" t="s">
        <v>780</v>
      </c>
      <c r="B27" s="27" t="s">
        <v>1097</v>
      </c>
      <c r="C27" s="39"/>
      <c r="D27" s="39"/>
      <c r="E27" s="98"/>
      <c r="F27" s="40"/>
      <c r="G27" s="41"/>
      <c r="H27" s="48"/>
      <c r="I27" s="103"/>
      <c r="J27" s="94"/>
      <c r="K27" s="45"/>
      <c r="L27" s="95"/>
      <c r="M27" s="53"/>
      <c r="O27" s="102"/>
      <c r="P27" s="102"/>
    </row>
    <row r="28" spans="1:16" s="101" customFormat="1" ht="10.5" customHeight="1">
      <c r="A28" s="109"/>
      <c r="B28" s="27" t="s">
        <v>1098</v>
      </c>
      <c r="C28" s="28"/>
      <c r="D28" s="28"/>
      <c r="E28" s="29"/>
      <c r="F28" s="40" t="s">
        <v>1023</v>
      </c>
      <c r="G28" s="41">
        <v>8</v>
      </c>
      <c r="H28" s="48"/>
      <c r="I28" s="45">
        <v>130.58</v>
      </c>
      <c r="J28" s="94"/>
      <c r="K28" s="297">
        <f>ROUND(G28*I28,2)</f>
        <v>1044.64</v>
      </c>
      <c r="L28" s="95"/>
      <c r="M28" s="53">
        <f>SUM(K24:K28)</f>
        <v>2736.29</v>
      </c>
      <c r="O28" s="102"/>
      <c r="P28" s="102"/>
    </row>
    <row r="29" spans="1:16" s="101" customFormat="1" ht="10.5" customHeight="1">
      <c r="A29" s="120" t="s">
        <v>781</v>
      </c>
      <c r="B29" s="79" t="s">
        <v>1049</v>
      </c>
      <c r="C29" s="39"/>
      <c r="D29" s="39"/>
      <c r="E29" s="98"/>
      <c r="F29" s="40"/>
      <c r="G29" s="41"/>
      <c r="H29" s="48"/>
      <c r="I29" s="183"/>
      <c r="J29" s="94"/>
      <c r="K29" s="45"/>
      <c r="L29" s="95"/>
      <c r="M29" s="53"/>
      <c r="O29" s="102"/>
      <c r="P29" s="102"/>
    </row>
    <row r="30" spans="1:16" s="101" customFormat="1" ht="10.5" customHeight="1">
      <c r="A30" s="109" t="s">
        <v>782</v>
      </c>
      <c r="B30" s="38" t="s">
        <v>1050</v>
      </c>
      <c r="C30" s="39"/>
      <c r="D30" s="39"/>
      <c r="E30" s="98"/>
      <c r="F30" s="40"/>
      <c r="G30" s="41"/>
      <c r="H30" s="48"/>
      <c r="I30" s="183"/>
      <c r="J30" s="94"/>
      <c r="K30" s="87"/>
      <c r="L30" s="95"/>
      <c r="M30" s="53"/>
      <c r="O30" s="102"/>
      <c r="P30" s="102"/>
    </row>
    <row r="31" spans="1:16" s="101" customFormat="1" ht="10.5" customHeight="1">
      <c r="A31" s="109"/>
      <c r="B31" s="38" t="s">
        <v>1051</v>
      </c>
      <c r="C31" s="39"/>
      <c r="D31" s="39"/>
      <c r="E31" s="98"/>
      <c r="F31" s="40" t="s">
        <v>1022</v>
      </c>
      <c r="G31" s="41">
        <v>30.68</v>
      </c>
      <c r="H31" s="48"/>
      <c r="I31" s="183">
        <v>18.99</v>
      </c>
      <c r="J31" s="94"/>
      <c r="K31" s="297">
        <f>ROUND(G31*I31,2)</f>
        <v>582.61</v>
      </c>
      <c r="L31" s="95"/>
      <c r="M31" s="53"/>
      <c r="O31" s="102"/>
      <c r="P31" s="102"/>
    </row>
    <row r="32" spans="1:16" s="101" customFormat="1" ht="10.5" customHeight="1">
      <c r="A32" s="109" t="s">
        <v>783</v>
      </c>
      <c r="B32" s="38" t="s">
        <v>1128</v>
      </c>
      <c r="C32" s="39"/>
      <c r="D32" s="39"/>
      <c r="E32" s="98"/>
      <c r="F32" s="40"/>
      <c r="G32" s="41"/>
      <c r="H32" s="48"/>
      <c r="I32" s="183"/>
      <c r="J32" s="94"/>
      <c r="K32" s="45"/>
      <c r="L32" s="95"/>
      <c r="M32" s="53"/>
      <c r="O32" s="102"/>
      <c r="P32" s="102"/>
    </row>
    <row r="33" spans="1:16" s="101" customFormat="1" ht="10.5" customHeight="1">
      <c r="A33" s="109"/>
      <c r="B33" s="38" t="s">
        <v>1129</v>
      </c>
      <c r="C33" s="39"/>
      <c r="D33" s="39"/>
      <c r="E33" s="98"/>
      <c r="F33" s="40" t="s">
        <v>1022</v>
      </c>
      <c r="G33" s="41">
        <v>75.88</v>
      </c>
      <c r="H33" s="48"/>
      <c r="I33" s="185">
        <v>44.77</v>
      </c>
      <c r="J33" s="94"/>
      <c r="K33" s="297">
        <f>ROUND(G33*I33,2)</f>
        <v>3397.15</v>
      </c>
      <c r="L33" s="95"/>
      <c r="M33" s="53">
        <f>SUM(K31:K33)</f>
        <v>3979.76</v>
      </c>
      <c r="O33" s="102"/>
      <c r="P33" s="102"/>
    </row>
    <row r="34" spans="1:16" s="101" customFormat="1" ht="10.5" customHeight="1">
      <c r="A34" s="120" t="s">
        <v>784</v>
      </c>
      <c r="B34" s="79" t="s">
        <v>1033</v>
      </c>
      <c r="C34" s="39"/>
      <c r="D34" s="39"/>
      <c r="E34" s="98"/>
      <c r="F34" s="40"/>
      <c r="G34" s="41"/>
      <c r="H34" s="48"/>
      <c r="I34" s="183"/>
      <c r="J34" s="94"/>
      <c r="K34" s="45"/>
      <c r="L34" s="95"/>
      <c r="M34" s="53"/>
      <c r="O34" s="102"/>
      <c r="P34" s="102"/>
    </row>
    <row r="35" spans="1:16" s="101" customFormat="1" ht="10.5" customHeight="1">
      <c r="A35" s="109" t="s">
        <v>785</v>
      </c>
      <c r="B35" s="38" t="s">
        <v>1034</v>
      </c>
      <c r="C35" s="39"/>
      <c r="D35" s="39"/>
      <c r="E35" s="98"/>
      <c r="F35" s="40"/>
      <c r="G35" s="41"/>
      <c r="H35" s="48"/>
      <c r="I35" s="183"/>
      <c r="J35" s="94"/>
      <c r="K35" s="45"/>
      <c r="L35" s="95"/>
      <c r="M35" s="53"/>
      <c r="O35" s="102"/>
      <c r="P35" s="102"/>
    </row>
    <row r="36" spans="1:16" s="101" customFormat="1" ht="10.5" customHeight="1">
      <c r="A36" s="109"/>
      <c r="B36" s="38" t="s">
        <v>1035</v>
      </c>
      <c r="C36" s="39"/>
      <c r="D36" s="39"/>
      <c r="E36" s="98"/>
      <c r="F36" s="40" t="s">
        <v>1022</v>
      </c>
      <c r="G36" s="41">
        <v>82.62</v>
      </c>
      <c r="H36" s="48"/>
      <c r="I36" s="183">
        <v>2.39</v>
      </c>
      <c r="J36" s="94"/>
      <c r="K36" s="297">
        <f>ROUND(G36*I36,2)</f>
        <v>197.46</v>
      </c>
      <c r="L36" s="95"/>
      <c r="M36" s="53"/>
      <c r="O36" s="102"/>
      <c r="P36" s="102"/>
    </row>
    <row r="37" spans="1:16" s="101" customFormat="1" ht="10.5" customHeight="1">
      <c r="A37" s="142" t="s">
        <v>786</v>
      </c>
      <c r="B37" s="84" t="s">
        <v>1037</v>
      </c>
      <c r="C37" s="39"/>
      <c r="D37" s="39"/>
      <c r="E37" s="98"/>
      <c r="F37" s="40" t="s">
        <v>1022</v>
      </c>
      <c r="G37" s="41">
        <v>82.62</v>
      </c>
      <c r="H37" s="48"/>
      <c r="I37" s="45">
        <v>16.43</v>
      </c>
      <c r="J37" s="94"/>
      <c r="K37" s="297">
        <f>ROUND(G37*I37,2)</f>
        <v>1357.45</v>
      </c>
      <c r="L37" s="95"/>
      <c r="M37" s="53"/>
      <c r="O37" s="102"/>
      <c r="P37" s="102"/>
    </row>
    <row r="38" spans="1:16" s="101" customFormat="1" ht="10.5" customHeight="1">
      <c r="A38" s="142" t="s">
        <v>787</v>
      </c>
      <c r="B38" s="38" t="s">
        <v>1038</v>
      </c>
      <c r="C38" s="39"/>
      <c r="D38" s="67"/>
      <c r="E38" s="68"/>
      <c r="F38" s="40"/>
      <c r="G38" s="41"/>
      <c r="H38" s="48"/>
      <c r="I38" s="14"/>
      <c r="J38" s="94"/>
      <c r="K38" s="45"/>
      <c r="L38" s="95"/>
      <c r="M38" s="53"/>
      <c r="O38" s="102"/>
      <c r="P38" s="102"/>
    </row>
    <row r="39" spans="1:16" s="101" customFormat="1" ht="10.5" customHeight="1">
      <c r="A39" s="142"/>
      <c r="B39" s="84" t="s">
        <v>1039</v>
      </c>
      <c r="C39" s="39"/>
      <c r="D39" s="67"/>
      <c r="E39" s="68"/>
      <c r="F39" s="40" t="s">
        <v>1022</v>
      </c>
      <c r="G39" s="41">
        <v>53.62</v>
      </c>
      <c r="H39" s="48"/>
      <c r="I39" s="183">
        <v>28.36</v>
      </c>
      <c r="J39" s="94"/>
      <c r="K39" s="297">
        <f>ROUND(G39*I39,2)</f>
        <v>1520.66</v>
      </c>
      <c r="L39" s="95"/>
      <c r="M39" s="53"/>
      <c r="O39" s="102"/>
      <c r="P39" s="102"/>
    </row>
    <row r="40" spans="1:16" s="101" customFormat="1" ht="10.5" customHeight="1">
      <c r="A40" s="142" t="s">
        <v>788</v>
      </c>
      <c r="B40" s="38" t="s">
        <v>1057</v>
      </c>
      <c r="C40" s="137"/>
      <c r="D40" s="137"/>
      <c r="E40" s="138"/>
      <c r="F40" s="139" t="s">
        <v>1024</v>
      </c>
      <c r="G40" s="41">
        <v>16.5</v>
      </c>
      <c r="H40" s="48"/>
      <c r="I40" s="183">
        <v>18.2</v>
      </c>
      <c r="J40" s="94"/>
      <c r="K40" s="297">
        <f>ROUND(G40*I40,2)</f>
        <v>300.3</v>
      </c>
      <c r="L40" s="95"/>
      <c r="M40" s="53">
        <f>SUM(K36:K40)</f>
        <v>3375.8700000000003</v>
      </c>
      <c r="O40" s="102"/>
      <c r="P40" s="102"/>
    </row>
    <row r="41" spans="1:16" s="101" customFormat="1" ht="10.5" customHeight="1">
      <c r="A41" s="141" t="s">
        <v>789</v>
      </c>
      <c r="B41" s="79" t="s">
        <v>1036</v>
      </c>
      <c r="C41" s="39"/>
      <c r="D41" s="39"/>
      <c r="E41" s="98"/>
      <c r="F41" s="40"/>
      <c r="G41" s="41"/>
      <c r="H41" s="48"/>
      <c r="I41" s="297"/>
      <c r="J41" s="94"/>
      <c r="K41" s="45"/>
      <c r="L41" s="95"/>
      <c r="M41" s="53"/>
      <c r="O41" s="102"/>
      <c r="P41" s="102"/>
    </row>
    <row r="42" spans="1:16" s="85" customFormat="1" ht="10.5" customHeight="1">
      <c r="A42" s="142" t="s">
        <v>790</v>
      </c>
      <c r="B42" s="38" t="s">
        <v>1087</v>
      </c>
      <c r="C42" s="39"/>
      <c r="D42" s="39"/>
      <c r="E42" s="98"/>
      <c r="F42" s="40" t="s">
        <v>1022</v>
      </c>
      <c r="G42" s="41">
        <v>147.58</v>
      </c>
      <c r="H42" s="48"/>
      <c r="I42" s="296">
        <v>17.04</v>
      </c>
      <c r="J42" s="94"/>
      <c r="K42" s="297">
        <f>ROUND(G42*I42,2)</f>
        <v>2514.76</v>
      </c>
      <c r="L42" s="91"/>
      <c r="M42" s="53"/>
      <c r="O42" s="86"/>
      <c r="P42" s="86"/>
    </row>
    <row r="43" spans="1:16" s="85" customFormat="1" ht="10.5" customHeight="1">
      <c r="A43" s="142" t="s">
        <v>791</v>
      </c>
      <c r="B43" s="38" t="s">
        <v>1031</v>
      </c>
      <c r="C43" s="39"/>
      <c r="D43" s="39"/>
      <c r="E43" s="98"/>
      <c r="F43" s="40"/>
      <c r="G43" s="41"/>
      <c r="H43" s="48"/>
      <c r="I43" s="297"/>
      <c r="J43" s="94"/>
      <c r="K43" s="87"/>
      <c r="L43" s="91"/>
      <c r="M43" s="53"/>
      <c r="O43" s="86"/>
      <c r="P43" s="86"/>
    </row>
    <row r="44" spans="1:16" s="85" customFormat="1" ht="10.5" customHeight="1">
      <c r="A44" s="334"/>
      <c r="B44" s="84" t="s">
        <v>1086</v>
      </c>
      <c r="C44" s="39"/>
      <c r="D44" s="39"/>
      <c r="E44" s="98"/>
      <c r="F44" s="40" t="s">
        <v>1022</v>
      </c>
      <c r="G44" s="140">
        <v>147.58</v>
      </c>
      <c r="H44" s="48"/>
      <c r="I44" s="296">
        <v>34.46</v>
      </c>
      <c r="J44" s="94"/>
      <c r="K44" s="297">
        <f>ROUND(G44*I44,2)</f>
        <v>5085.61</v>
      </c>
      <c r="L44" s="91"/>
      <c r="M44" s="53"/>
      <c r="O44" s="86"/>
      <c r="P44" s="86"/>
    </row>
    <row r="45" spans="1:16" s="85" customFormat="1" ht="10.5" customHeight="1">
      <c r="A45" s="334" t="s">
        <v>792</v>
      </c>
      <c r="B45" s="38" t="s">
        <v>1088</v>
      </c>
      <c r="C45" s="39"/>
      <c r="D45" s="39"/>
      <c r="E45" s="98"/>
      <c r="F45" s="40" t="s">
        <v>1024</v>
      </c>
      <c r="G45" s="140">
        <v>47.5</v>
      </c>
      <c r="H45" s="48"/>
      <c r="I45" s="297">
        <v>13.13</v>
      </c>
      <c r="J45" s="94"/>
      <c r="K45" s="297">
        <f>ROUND(G45*I45,2)</f>
        <v>623.68</v>
      </c>
      <c r="L45" s="91"/>
      <c r="M45" s="53"/>
      <c r="O45" s="86"/>
      <c r="P45" s="86"/>
    </row>
    <row r="46" spans="1:16" s="85" customFormat="1" ht="10.5" customHeight="1" thickBot="1">
      <c r="A46" s="334" t="s">
        <v>793</v>
      </c>
      <c r="B46" s="38" t="s">
        <v>1124</v>
      </c>
      <c r="C46" s="39"/>
      <c r="D46" s="39"/>
      <c r="E46" s="98"/>
      <c r="F46" s="40" t="s">
        <v>1024</v>
      </c>
      <c r="G46" s="41">
        <v>4</v>
      </c>
      <c r="H46" s="48"/>
      <c r="I46" s="183">
        <v>18.4</v>
      </c>
      <c r="J46" s="94"/>
      <c r="K46" s="297">
        <f>ROUND(G46*I46,2)</f>
        <v>73.6</v>
      </c>
      <c r="L46" s="91"/>
      <c r="M46" s="53">
        <f>SUM(K42:K46)</f>
        <v>8297.65</v>
      </c>
      <c r="O46" s="86"/>
      <c r="P46" s="86"/>
    </row>
    <row r="47" spans="1:13" ht="19.5" customHeight="1" thickTop="1">
      <c r="A47" s="69" t="str">
        <f>Plan1!A52</f>
        <v>DATA:   03/03/2005   </v>
      </c>
      <c r="B47" s="70"/>
      <c r="C47" s="71" t="s">
        <v>1026</v>
      </c>
      <c r="D47" s="70"/>
      <c r="E47" s="72"/>
      <c r="F47" s="70" t="s">
        <v>1013</v>
      </c>
      <c r="G47" s="72"/>
      <c r="H47" s="70" t="s">
        <v>1020</v>
      </c>
      <c r="I47" s="72"/>
      <c r="J47" s="70"/>
      <c r="K47" s="104">
        <f>SUM(K5:K46)</f>
        <v>212706.38999999964</v>
      </c>
      <c r="L47" s="97"/>
      <c r="M47" s="345">
        <f>SUM(M5:M46)</f>
        <v>212706.38999999984</v>
      </c>
    </row>
    <row r="48" spans="1:13" ht="19.5" customHeight="1" thickBot="1">
      <c r="A48" s="24"/>
      <c r="B48" s="25"/>
      <c r="C48" s="56"/>
      <c r="D48" s="23"/>
      <c r="E48" s="57"/>
      <c r="F48" s="23"/>
      <c r="G48" s="57"/>
      <c r="H48" s="23" t="s">
        <v>1021</v>
      </c>
      <c r="I48" s="57"/>
      <c r="J48" s="23"/>
      <c r="K48" s="73"/>
      <c r="L48" s="23"/>
      <c r="M48" s="346"/>
    </row>
    <row r="49" spans="1:13" ht="15" customHeight="1" thickTop="1">
      <c r="A49" s="167"/>
      <c r="B49" s="55"/>
      <c r="C49" s="164"/>
      <c r="D49" s="161"/>
      <c r="E49" s="161"/>
      <c r="F49" s="166"/>
      <c r="M49" s="75"/>
    </row>
    <row r="50" spans="1:6" ht="15" customHeight="1">
      <c r="A50" s="167"/>
      <c r="B50" s="164"/>
      <c r="C50" s="164"/>
      <c r="D50" s="164"/>
      <c r="E50" s="164"/>
      <c r="F50" s="166"/>
    </row>
    <row r="51" spans="2:6" ht="15" customHeight="1">
      <c r="B51" s="164"/>
      <c r="C51" s="161"/>
      <c r="D51" s="161"/>
      <c r="E51" s="161"/>
      <c r="F51" s="165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2">
      <selection activeCell="B20" sqref="B2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3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1014</v>
      </c>
    </row>
    <row r="2" spans="1:13" ht="15" customHeight="1" thickTop="1">
      <c r="A2" s="7"/>
      <c r="B2" s="31" t="s">
        <v>1005</v>
      </c>
      <c r="C2" s="4"/>
      <c r="D2" s="193" t="s">
        <v>953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1006</v>
      </c>
      <c r="C3" s="5"/>
      <c r="D3" s="199"/>
      <c r="E3" s="199"/>
      <c r="F3" s="199"/>
      <c r="G3" s="199"/>
      <c r="H3" s="58"/>
      <c r="I3" s="60" t="s">
        <v>1015</v>
      </c>
      <c r="J3" s="3"/>
      <c r="K3" s="42"/>
      <c r="L3" s="59"/>
      <c r="M3" s="81" t="s">
        <v>911</v>
      </c>
    </row>
    <row r="4" spans="1:13" ht="15" customHeight="1" thickTop="1">
      <c r="A4" s="8"/>
      <c r="B4" s="34" t="s">
        <v>1007</v>
      </c>
      <c r="C4" s="5"/>
      <c r="D4" s="199" t="s">
        <v>1027</v>
      </c>
      <c r="E4" s="199"/>
      <c r="F4" s="199"/>
      <c r="G4" s="199"/>
      <c r="H4" s="61" t="s">
        <v>1008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1009</v>
      </c>
      <c r="I5" s="65"/>
      <c r="J5" s="64"/>
      <c r="K5" s="302">
        <f>Plan26!K47</f>
        <v>212706.38999999964</v>
      </c>
      <c r="L5" s="66"/>
      <c r="M5" s="339">
        <f>Plan26!M47</f>
        <v>212706.38999999984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1016</v>
      </c>
      <c r="K6" s="14"/>
      <c r="L6" s="14"/>
      <c r="M6" s="342"/>
    </row>
    <row r="7" spans="1:13" ht="15" customHeight="1">
      <c r="A7" s="11" t="s">
        <v>1010</v>
      </c>
      <c r="B7" s="12"/>
      <c r="C7" s="16" t="s">
        <v>1011</v>
      </c>
      <c r="D7" s="12"/>
      <c r="E7" s="12"/>
      <c r="F7" s="17" t="s">
        <v>1012</v>
      </c>
      <c r="G7" s="18" t="s">
        <v>1017</v>
      </c>
      <c r="H7" s="43" t="s">
        <v>1018</v>
      </c>
      <c r="I7" s="43"/>
      <c r="J7" s="49" t="s">
        <v>1019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0.5" customHeight="1" thickTop="1">
      <c r="A9" s="114" t="s">
        <v>794</v>
      </c>
      <c r="B9" s="163" t="s">
        <v>1044</v>
      </c>
      <c r="C9" s="143"/>
      <c r="D9" s="143"/>
      <c r="E9" s="143"/>
      <c r="F9" s="145"/>
      <c r="G9" s="134"/>
      <c r="H9" s="111"/>
      <c r="I9" s="46"/>
      <c r="J9" s="110"/>
      <c r="K9" s="112"/>
      <c r="L9" s="111"/>
      <c r="M9" s="349"/>
    </row>
    <row r="10" spans="1:13" ht="10.5" customHeight="1">
      <c r="A10" s="109" t="s">
        <v>795</v>
      </c>
      <c r="B10" s="28" t="s">
        <v>1130</v>
      </c>
      <c r="C10" s="28"/>
      <c r="D10" s="28"/>
      <c r="E10" s="28"/>
      <c r="F10" s="157"/>
      <c r="G10" s="36"/>
      <c r="H10" s="113"/>
      <c r="I10" s="46"/>
      <c r="J10" s="105"/>
      <c r="K10" s="106"/>
      <c r="L10" s="113"/>
      <c r="M10" s="344"/>
    </row>
    <row r="11" spans="1:13" ht="10.5" customHeight="1">
      <c r="A11" s="109"/>
      <c r="B11" s="28" t="s">
        <v>1131</v>
      </c>
      <c r="C11" s="28"/>
      <c r="D11" s="28"/>
      <c r="E11" s="28"/>
      <c r="F11" s="157" t="s">
        <v>1022</v>
      </c>
      <c r="G11" s="36">
        <v>20</v>
      </c>
      <c r="H11" s="113"/>
      <c r="I11" s="46">
        <v>275.45</v>
      </c>
      <c r="J11" s="105"/>
      <c r="K11" s="297">
        <f>ROUND(G11*I11,2)</f>
        <v>5509</v>
      </c>
      <c r="L11" s="113"/>
      <c r="M11" s="344">
        <f>K11</f>
        <v>5509</v>
      </c>
    </row>
    <row r="12" spans="1:13" ht="10.5" customHeight="1">
      <c r="A12" s="120" t="s">
        <v>796</v>
      </c>
      <c r="B12" s="156" t="s">
        <v>1134</v>
      </c>
      <c r="C12" s="28"/>
      <c r="D12" s="28"/>
      <c r="E12" s="28"/>
      <c r="F12" s="157"/>
      <c r="G12" s="36"/>
      <c r="H12" s="113"/>
      <c r="I12" s="46"/>
      <c r="J12" s="105"/>
      <c r="K12" s="106"/>
      <c r="L12" s="113"/>
      <c r="M12" s="344"/>
    </row>
    <row r="13" spans="1:13" ht="10.5" customHeight="1">
      <c r="A13" s="109" t="s">
        <v>797</v>
      </c>
      <c r="B13" s="147" t="s">
        <v>1135</v>
      </c>
      <c r="C13" s="147"/>
      <c r="D13" s="147"/>
      <c r="E13" s="147"/>
      <c r="F13" s="157" t="s">
        <v>1022</v>
      </c>
      <c r="G13" s="36">
        <v>147.58</v>
      </c>
      <c r="H13" s="113"/>
      <c r="I13" s="46">
        <v>46.25</v>
      </c>
      <c r="J13" s="105"/>
      <c r="K13" s="297">
        <f>ROUND(G13*I13,2)</f>
        <v>6825.58</v>
      </c>
      <c r="L13" s="113"/>
      <c r="M13" s="344">
        <f>K13</f>
        <v>6825.58</v>
      </c>
    </row>
    <row r="14" spans="1:13" ht="10.5" customHeight="1">
      <c r="A14" s="76" t="s">
        <v>798</v>
      </c>
      <c r="B14" s="77" t="s">
        <v>1025</v>
      </c>
      <c r="C14" s="28"/>
      <c r="D14" s="28"/>
      <c r="E14" s="29"/>
      <c r="F14" s="30"/>
      <c r="G14" s="36"/>
      <c r="H14" s="47"/>
      <c r="I14" s="46"/>
      <c r="J14" s="47"/>
      <c r="K14" s="45"/>
      <c r="L14" s="46"/>
      <c r="M14" s="52"/>
    </row>
    <row r="15" spans="1:13" ht="10.5" customHeight="1">
      <c r="A15" s="35" t="s">
        <v>799</v>
      </c>
      <c r="B15" s="38" t="s">
        <v>1132</v>
      </c>
      <c r="C15" s="28"/>
      <c r="D15" s="28"/>
      <c r="E15" s="29"/>
      <c r="F15" s="30"/>
      <c r="G15" s="36"/>
      <c r="H15" s="47"/>
      <c r="I15" s="46"/>
      <c r="J15" s="47"/>
      <c r="K15" s="45"/>
      <c r="L15" s="46"/>
      <c r="M15" s="52"/>
    </row>
    <row r="16" spans="1:16" s="101" customFormat="1" ht="10.5" customHeight="1">
      <c r="A16" s="35"/>
      <c r="B16" s="38" t="s">
        <v>1041</v>
      </c>
      <c r="C16" s="39"/>
      <c r="D16" s="39"/>
      <c r="E16" s="98"/>
      <c r="F16" s="40" t="s">
        <v>1022</v>
      </c>
      <c r="G16" s="36">
        <v>74</v>
      </c>
      <c r="H16" s="47"/>
      <c r="I16" s="46">
        <v>5.62</v>
      </c>
      <c r="J16" s="88"/>
      <c r="K16" s="297">
        <f>ROUND(G16*I16,2)</f>
        <v>415.88</v>
      </c>
      <c r="L16" s="89"/>
      <c r="M16" s="52"/>
      <c r="O16" s="102"/>
      <c r="P16" s="102"/>
    </row>
    <row r="17" spans="1:16" s="101" customFormat="1" ht="10.5" customHeight="1">
      <c r="A17" s="35" t="s">
        <v>800</v>
      </c>
      <c r="B17" s="38" t="s">
        <v>1042</v>
      </c>
      <c r="C17" s="39"/>
      <c r="D17" s="39"/>
      <c r="E17" s="98"/>
      <c r="F17" s="40" t="s">
        <v>1022</v>
      </c>
      <c r="G17" s="36">
        <v>74</v>
      </c>
      <c r="H17" s="47"/>
      <c r="I17" s="46">
        <v>9.34</v>
      </c>
      <c r="J17" s="88"/>
      <c r="K17" s="297">
        <f>ROUND(G17*I17,2)</f>
        <v>691.16</v>
      </c>
      <c r="L17" s="89"/>
      <c r="M17" s="52"/>
      <c r="O17" s="102"/>
      <c r="P17" s="102"/>
    </row>
    <row r="18" spans="1:16" s="101" customFormat="1" ht="10.5" customHeight="1">
      <c r="A18" s="35" t="s">
        <v>801</v>
      </c>
      <c r="B18" s="160" t="s">
        <v>1163</v>
      </c>
      <c r="C18" s="137"/>
      <c r="D18" s="137"/>
      <c r="E18" s="138"/>
      <c r="F18" s="139" t="s">
        <v>1022</v>
      </c>
      <c r="G18" s="118">
        <v>3.36</v>
      </c>
      <c r="H18" s="47"/>
      <c r="I18" s="46">
        <v>8.65</v>
      </c>
      <c r="J18" s="88"/>
      <c r="K18" s="297">
        <f>ROUND(G18*I18,2)</f>
        <v>29.06</v>
      </c>
      <c r="L18" s="89"/>
      <c r="M18" s="52">
        <f>SUM(K16:K18)</f>
        <v>1136.1</v>
      </c>
      <c r="O18" s="102"/>
      <c r="P18" s="102"/>
    </row>
    <row r="19" spans="1:16" s="101" customFormat="1" ht="10.5" customHeight="1">
      <c r="A19" s="107" t="s">
        <v>802</v>
      </c>
      <c r="B19" s="136" t="s">
        <v>28</v>
      </c>
      <c r="C19" s="39"/>
      <c r="D19" s="39"/>
      <c r="E19" s="98"/>
      <c r="F19" s="40"/>
      <c r="G19" s="36"/>
      <c r="H19" s="47"/>
      <c r="I19" s="46"/>
      <c r="J19" s="88"/>
      <c r="K19" s="45"/>
      <c r="L19" s="89"/>
      <c r="M19" s="52"/>
      <c r="O19" s="102"/>
      <c r="P19" s="102"/>
    </row>
    <row r="20" spans="1:16" s="101" customFormat="1" ht="10.5" customHeight="1">
      <c r="A20" s="76" t="s">
        <v>803</v>
      </c>
      <c r="B20" s="79" t="s">
        <v>1028</v>
      </c>
      <c r="C20" s="28"/>
      <c r="D20" s="28"/>
      <c r="E20" s="29"/>
      <c r="F20" s="40"/>
      <c r="G20" s="41"/>
      <c r="H20" s="48"/>
      <c r="I20" s="183"/>
      <c r="J20" s="88"/>
      <c r="K20" s="45"/>
      <c r="L20" s="89"/>
      <c r="M20" s="52"/>
      <c r="O20" s="102"/>
      <c r="P20" s="102"/>
    </row>
    <row r="21" spans="1:16" s="101" customFormat="1" ht="10.5" customHeight="1">
      <c r="A21" s="35" t="s">
        <v>804</v>
      </c>
      <c r="B21" s="38" t="s">
        <v>1032</v>
      </c>
      <c r="C21" s="39"/>
      <c r="D21" s="39"/>
      <c r="E21" s="98"/>
      <c r="F21" s="40" t="s">
        <v>1022</v>
      </c>
      <c r="G21" s="41">
        <v>5.4</v>
      </c>
      <c r="H21" s="48"/>
      <c r="I21" s="183">
        <v>2.39</v>
      </c>
      <c r="J21" s="88"/>
      <c r="K21" s="297">
        <f>ROUND(G21*I21,2)</f>
        <v>12.91</v>
      </c>
      <c r="L21" s="89"/>
      <c r="M21" s="52">
        <f>K21</f>
        <v>12.91</v>
      </c>
      <c r="O21" s="102"/>
      <c r="P21" s="102"/>
    </row>
    <row r="22" spans="1:16" s="101" customFormat="1" ht="10.5" customHeight="1">
      <c r="A22" s="76" t="s">
        <v>805</v>
      </c>
      <c r="B22" s="79" t="s">
        <v>1067</v>
      </c>
      <c r="C22" s="39"/>
      <c r="D22" s="39"/>
      <c r="E22" s="98"/>
      <c r="F22" s="40"/>
      <c r="G22" s="41"/>
      <c r="H22" s="48"/>
      <c r="I22" s="183"/>
      <c r="J22" s="88"/>
      <c r="K22" s="45"/>
      <c r="L22" s="89"/>
      <c r="M22" s="52"/>
      <c r="O22" s="102"/>
      <c r="P22" s="102"/>
    </row>
    <row r="23" spans="1:16" s="101" customFormat="1" ht="10.5" customHeight="1">
      <c r="A23" s="35" t="s">
        <v>806</v>
      </c>
      <c r="B23" s="38" t="s">
        <v>1095</v>
      </c>
      <c r="C23" s="39"/>
      <c r="D23" s="39"/>
      <c r="E23" s="98"/>
      <c r="F23" s="40" t="s">
        <v>1024</v>
      </c>
      <c r="G23" s="41">
        <v>6</v>
      </c>
      <c r="H23" s="48"/>
      <c r="I23" s="183">
        <v>3.58</v>
      </c>
      <c r="J23" s="88"/>
      <c r="K23" s="297">
        <f>ROUND(G23*I23,2)</f>
        <v>21.48</v>
      </c>
      <c r="L23" s="89"/>
      <c r="M23" s="52"/>
      <c r="O23" s="102"/>
      <c r="P23" s="102"/>
    </row>
    <row r="24" spans="1:16" s="101" customFormat="1" ht="10.5" customHeight="1">
      <c r="A24" s="35" t="s">
        <v>807</v>
      </c>
      <c r="B24" s="38" t="s">
        <v>1068</v>
      </c>
      <c r="C24" s="39"/>
      <c r="D24" s="39"/>
      <c r="E24" s="98"/>
      <c r="F24" s="40" t="s">
        <v>1023</v>
      </c>
      <c r="G24" s="41">
        <v>1</v>
      </c>
      <c r="H24" s="48"/>
      <c r="I24" s="183">
        <v>48.76</v>
      </c>
      <c r="J24" s="88"/>
      <c r="K24" s="297">
        <f>ROUND(G24*I24,2)</f>
        <v>48.76</v>
      </c>
      <c r="L24" s="89"/>
      <c r="M24" s="52"/>
      <c r="O24" s="102"/>
      <c r="P24" s="102"/>
    </row>
    <row r="25" spans="1:16" s="101" customFormat="1" ht="10.5" customHeight="1">
      <c r="A25" s="35" t="s">
        <v>808</v>
      </c>
      <c r="B25" s="84" t="s">
        <v>1121</v>
      </c>
      <c r="C25" s="39"/>
      <c r="D25" s="39"/>
      <c r="E25" s="98"/>
      <c r="F25" s="40" t="s">
        <v>1024</v>
      </c>
      <c r="G25" s="41">
        <v>12</v>
      </c>
      <c r="H25" s="48"/>
      <c r="I25" s="183">
        <v>9.65</v>
      </c>
      <c r="J25" s="88"/>
      <c r="K25" s="297">
        <f>ROUND(G25*I25,2)</f>
        <v>115.8</v>
      </c>
      <c r="L25" s="89"/>
      <c r="M25" s="52"/>
      <c r="O25" s="102"/>
      <c r="P25" s="102"/>
    </row>
    <row r="26" spans="1:16" s="101" customFormat="1" ht="10.5" customHeight="1">
      <c r="A26" s="35" t="s">
        <v>809</v>
      </c>
      <c r="B26" s="38" t="s">
        <v>1074</v>
      </c>
      <c r="C26" s="39"/>
      <c r="D26" s="39"/>
      <c r="E26" s="98"/>
      <c r="F26" s="40" t="s">
        <v>1023</v>
      </c>
      <c r="G26" s="41">
        <v>4</v>
      </c>
      <c r="H26" s="48"/>
      <c r="I26" s="183">
        <v>26.18</v>
      </c>
      <c r="J26" s="88"/>
      <c r="K26" s="297">
        <f>ROUND(G26*I26,2)</f>
        <v>104.72</v>
      </c>
      <c r="L26" s="89"/>
      <c r="M26" s="52"/>
      <c r="O26" s="102"/>
      <c r="P26" s="102"/>
    </row>
    <row r="27" spans="1:16" s="101" customFormat="1" ht="10.5" customHeight="1">
      <c r="A27" s="35" t="s">
        <v>810</v>
      </c>
      <c r="B27" s="38" t="s">
        <v>8</v>
      </c>
      <c r="C27" s="39"/>
      <c r="D27" s="39"/>
      <c r="E27" s="98"/>
      <c r="F27" s="40" t="s">
        <v>1023</v>
      </c>
      <c r="G27" s="41">
        <v>2</v>
      </c>
      <c r="H27" s="48"/>
      <c r="I27" s="183">
        <v>485</v>
      </c>
      <c r="J27" s="88"/>
      <c r="K27" s="297">
        <f>ROUND(G27*I27,2)</f>
        <v>970</v>
      </c>
      <c r="L27" s="89"/>
      <c r="M27" s="52">
        <f>SUM(K23:K27)</f>
        <v>1260.76</v>
      </c>
      <c r="O27" s="102"/>
      <c r="P27" s="102"/>
    </row>
    <row r="28" spans="1:16" s="101" customFormat="1" ht="10.5" customHeight="1">
      <c r="A28" s="76" t="s">
        <v>811</v>
      </c>
      <c r="B28" s="79" t="s">
        <v>1060</v>
      </c>
      <c r="C28" s="39"/>
      <c r="D28" s="39"/>
      <c r="E28" s="98"/>
      <c r="F28" s="40"/>
      <c r="G28" s="36"/>
      <c r="H28" s="47"/>
      <c r="I28" s="183"/>
      <c r="J28" s="88"/>
      <c r="K28" s="45"/>
      <c r="L28" s="89"/>
      <c r="M28" s="52"/>
      <c r="O28" s="102"/>
      <c r="P28" s="102"/>
    </row>
    <row r="29" spans="1:16" s="101" customFormat="1" ht="10.5" customHeight="1">
      <c r="A29" s="35" t="s">
        <v>812</v>
      </c>
      <c r="B29" s="38" t="s">
        <v>1090</v>
      </c>
      <c r="C29" s="39"/>
      <c r="D29" s="39"/>
      <c r="E29" s="98"/>
      <c r="F29" s="40"/>
      <c r="G29" s="36"/>
      <c r="H29" s="47"/>
      <c r="I29" s="183"/>
      <c r="J29" s="88"/>
      <c r="K29" s="45"/>
      <c r="L29" s="89"/>
      <c r="M29" s="52"/>
      <c r="O29" s="102"/>
      <c r="P29" s="102"/>
    </row>
    <row r="30" spans="1:16" s="101" customFormat="1" ht="10.5" customHeight="1">
      <c r="A30" s="35"/>
      <c r="B30" s="38" t="s">
        <v>1089</v>
      </c>
      <c r="C30" s="39"/>
      <c r="D30" s="39"/>
      <c r="E30" s="98"/>
      <c r="F30" s="40" t="s">
        <v>1023</v>
      </c>
      <c r="G30" s="36">
        <v>1</v>
      </c>
      <c r="H30" s="47"/>
      <c r="I30" s="183">
        <v>112.64</v>
      </c>
      <c r="J30" s="88"/>
      <c r="K30" s="297">
        <f>ROUND(G30*I30,2)</f>
        <v>112.64</v>
      </c>
      <c r="L30" s="89"/>
      <c r="M30" s="52"/>
      <c r="O30" s="102"/>
      <c r="P30" s="102"/>
    </row>
    <row r="31" spans="1:16" s="101" customFormat="1" ht="10.5" customHeight="1">
      <c r="A31" s="35" t="s">
        <v>813</v>
      </c>
      <c r="B31" s="38" t="s">
        <v>1091</v>
      </c>
      <c r="C31" s="39"/>
      <c r="D31" s="39"/>
      <c r="E31" s="98"/>
      <c r="F31" s="40" t="s">
        <v>1023</v>
      </c>
      <c r="G31" s="41">
        <v>1</v>
      </c>
      <c r="H31" s="48"/>
      <c r="I31" s="296">
        <v>42.58</v>
      </c>
      <c r="J31" s="94"/>
      <c r="K31" s="297">
        <f>ROUND(G31*I31,2)</f>
        <v>42.58</v>
      </c>
      <c r="L31" s="89"/>
      <c r="M31" s="52"/>
      <c r="O31" s="102"/>
      <c r="P31" s="102"/>
    </row>
    <row r="32" spans="1:16" s="101" customFormat="1" ht="10.5" customHeight="1">
      <c r="A32" s="35" t="s">
        <v>814</v>
      </c>
      <c r="B32" s="38" t="s">
        <v>1093</v>
      </c>
      <c r="C32" s="39"/>
      <c r="D32" s="39"/>
      <c r="E32" s="98"/>
      <c r="F32" s="40" t="s">
        <v>1023</v>
      </c>
      <c r="G32" s="36">
        <v>1</v>
      </c>
      <c r="H32" s="47"/>
      <c r="I32" s="183">
        <v>49.85</v>
      </c>
      <c r="J32" s="88"/>
      <c r="K32" s="297">
        <f>ROUND(G32*I32,2)</f>
        <v>49.85</v>
      </c>
      <c r="L32" s="89"/>
      <c r="M32" s="52">
        <f>SUM(K30:K32)</f>
        <v>205.07</v>
      </c>
      <c r="O32" s="102"/>
      <c r="P32" s="102"/>
    </row>
    <row r="33" spans="1:16" s="101" customFormat="1" ht="10.5" customHeight="1">
      <c r="A33" s="76" t="s">
        <v>815</v>
      </c>
      <c r="B33" s="79" t="s">
        <v>1036</v>
      </c>
      <c r="C33" s="39"/>
      <c r="D33" s="39"/>
      <c r="E33" s="98"/>
      <c r="F33" s="40"/>
      <c r="G33" s="310"/>
      <c r="H33" s="311"/>
      <c r="I33" s="312"/>
      <c r="J33" s="311"/>
      <c r="K33" s="313"/>
      <c r="L33" s="89"/>
      <c r="M33" s="52"/>
      <c r="O33" s="102"/>
      <c r="P33" s="102"/>
    </row>
    <row r="34" spans="1:16" s="101" customFormat="1" ht="10.5" customHeight="1">
      <c r="A34" s="35" t="s">
        <v>816</v>
      </c>
      <c r="B34" s="38" t="s">
        <v>1087</v>
      </c>
      <c r="C34" s="39"/>
      <c r="D34" s="39"/>
      <c r="E34" s="98"/>
      <c r="F34" s="40" t="s">
        <v>1022</v>
      </c>
      <c r="G34" s="314">
        <v>11.16</v>
      </c>
      <c r="H34" s="315"/>
      <c r="I34" s="312">
        <v>17.04</v>
      </c>
      <c r="J34" s="315"/>
      <c r="K34" s="313">
        <v>190.17</v>
      </c>
      <c r="L34" s="89"/>
      <c r="M34" s="52"/>
      <c r="O34" s="102"/>
      <c r="P34" s="102"/>
    </row>
    <row r="35" spans="1:16" s="101" customFormat="1" ht="10.5" customHeight="1">
      <c r="A35" s="35" t="s">
        <v>817</v>
      </c>
      <c r="B35" s="315" t="s">
        <v>1114</v>
      </c>
      <c r="C35" s="316"/>
      <c r="D35" s="316"/>
      <c r="E35" s="317"/>
      <c r="F35" s="318" t="s">
        <v>1022</v>
      </c>
      <c r="G35" s="314">
        <v>11.16</v>
      </c>
      <c r="H35" s="315"/>
      <c r="I35" s="312">
        <v>9.25</v>
      </c>
      <c r="J35" s="315"/>
      <c r="K35" s="313">
        <v>103.23</v>
      </c>
      <c r="L35" s="89"/>
      <c r="M35" s="52"/>
      <c r="O35" s="102"/>
      <c r="P35" s="102"/>
    </row>
    <row r="36" spans="1:16" s="101" customFormat="1" ht="10.5" customHeight="1">
      <c r="A36" s="35" t="s">
        <v>818</v>
      </c>
      <c r="B36" s="315" t="s">
        <v>1117</v>
      </c>
      <c r="C36" s="316"/>
      <c r="D36" s="316"/>
      <c r="E36" s="317"/>
      <c r="F36" s="318" t="s">
        <v>1022</v>
      </c>
      <c r="G36" s="314">
        <v>11.16</v>
      </c>
      <c r="H36" s="315"/>
      <c r="I36" s="312">
        <v>24.8</v>
      </c>
      <c r="J36" s="315"/>
      <c r="K36" s="313">
        <v>276.77</v>
      </c>
      <c r="L36" s="89"/>
      <c r="M36" s="52"/>
      <c r="O36" s="102"/>
      <c r="P36" s="102"/>
    </row>
    <row r="37" spans="1:16" s="101" customFormat="1" ht="10.5" customHeight="1">
      <c r="A37" s="35" t="s">
        <v>819</v>
      </c>
      <c r="B37" s="315" t="s">
        <v>1124</v>
      </c>
      <c r="C37" s="316"/>
      <c r="D37" s="316"/>
      <c r="E37" s="317"/>
      <c r="F37" s="318" t="s">
        <v>1024</v>
      </c>
      <c r="G37" s="319">
        <v>6.2</v>
      </c>
      <c r="H37" s="315"/>
      <c r="I37" s="312">
        <v>18.4</v>
      </c>
      <c r="J37" s="315"/>
      <c r="K37" s="313">
        <v>114.08</v>
      </c>
      <c r="L37" s="89"/>
      <c r="M37" s="52">
        <f>SUM(K34:K37)</f>
        <v>684.25</v>
      </c>
      <c r="O37" s="102"/>
      <c r="P37" s="102"/>
    </row>
    <row r="38" spans="1:16" s="101" customFormat="1" ht="10.5" customHeight="1">
      <c r="A38" s="76" t="s">
        <v>820</v>
      </c>
      <c r="B38" s="79" t="s">
        <v>1033</v>
      </c>
      <c r="C38" s="39"/>
      <c r="D38" s="39"/>
      <c r="E38" s="98"/>
      <c r="F38" s="40"/>
      <c r="G38" s="36"/>
      <c r="H38" s="47"/>
      <c r="I38" s="183"/>
      <c r="J38" s="94"/>
      <c r="K38" s="45"/>
      <c r="L38" s="89"/>
      <c r="M38" s="52"/>
      <c r="O38" s="102"/>
      <c r="P38" s="102"/>
    </row>
    <row r="39" spans="1:16" s="101" customFormat="1" ht="10.5" customHeight="1">
      <c r="A39" s="35" t="s">
        <v>821</v>
      </c>
      <c r="B39" s="38" t="s">
        <v>1034</v>
      </c>
      <c r="C39" s="39"/>
      <c r="D39" s="39"/>
      <c r="E39" s="98"/>
      <c r="F39" s="40"/>
      <c r="G39" s="36"/>
      <c r="H39" s="47"/>
      <c r="I39" s="183"/>
      <c r="J39" s="94"/>
      <c r="K39" s="45"/>
      <c r="L39" s="89"/>
      <c r="M39" s="52"/>
      <c r="O39" s="102"/>
      <c r="P39" s="102"/>
    </row>
    <row r="40" spans="1:16" s="101" customFormat="1" ht="10.5" customHeight="1">
      <c r="A40" s="35"/>
      <c r="B40" s="38" t="s">
        <v>1035</v>
      </c>
      <c r="C40" s="39"/>
      <c r="D40" s="39"/>
      <c r="E40" s="98"/>
      <c r="F40" s="40" t="s">
        <v>1022</v>
      </c>
      <c r="G40" s="36">
        <v>5.4</v>
      </c>
      <c r="H40" s="47"/>
      <c r="I40" s="183">
        <v>2.39</v>
      </c>
      <c r="J40" s="94"/>
      <c r="K40" s="297">
        <f>ROUND(G40*I40,2)</f>
        <v>12.91</v>
      </c>
      <c r="L40" s="89"/>
      <c r="M40" s="52"/>
      <c r="O40" s="102"/>
      <c r="P40" s="102"/>
    </row>
    <row r="41" spans="1:16" s="101" customFormat="1" ht="10.5" customHeight="1">
      <c r="A41" s="35" t="s">
        <v>822</v>
      </c>
      <c r="B41" s="84" t="s">
        <v>1037</v>
      </c>
      <c r="C41" s="39"/>
      <c r="D41" s="39"/>
      <c r="E41" s="98"/>
      <c r="F41" s="40" t="s">
        <v>1022</v>
      </c>
      <c r="G41" s="36">
        <v>5.4</v>
      </c>
      <c r="H41" s="47"/>
      <c r="I41" s="183">
        <v>16.43</v>
      </c>
      <c r="J41" s="94"/>
      <c r="K41" s="297">
        <f>ROUND(G41*I41,2)</f>
        <v>88.72</v>
      </c>
      <c r="L41" s="89"/>
      <c r="M41" s="52"/>
      <c r="O41" s="102"/>
      <c r="P41" s="102"/>
    </row>
    <row r="42" spans="1:16" s="101" customFormat="1" ht="10.5" customHeight="1">
      <c r="A42" s="35" t="s">
        <v>823</v>
      </c>
      <c r="B42" s="38" t="s">
        <v>1075</v>
      </c>
      <c r="C42" s="39"/>
      <c r="D42" s="39"/>
      <c r="E42" s="98"/>
      <c r="F42" s="40"/>
      <c r="G42" s="36"/>
      <c r="H42" s="47"/>
      <c r="I42" s="183"/>
      <c r="J42" s="94"/>
      <c r="K42" s="45"/>
      <c r="L42" s="89"/>
      <c r="M42" s="52"/>
      <c r="O42" s="102"/>
      <c r="P42" s="102"/>
    </row>
    <row r="43" spans="1:16" s="101" customFormat="1" ht="10.5" customHeight="1">
      <c r="A43" s="35"/>
      <c r="B43" s="38" t="s">
        <v>1076</v>
      </c>
      <c r="C43" s="39"/>
      <c r="D43" s="39"/>
      <c r="E43" s="98"/>
      <c r="F43" s="40" t="s">
        <v>1077</v>
      </c>
      <c r="G43" s="41">
        <v>5.4</v>
      </c>
      <c r="H43" s="48"/>
      <c r="I43" s="183">
        <v>22.88</v>
      </c>
      <c r="J43" s="94"/>
      <c r="K43" s="297">
        <f>ROUND(G43*I43,2)</f>
        <v>123.55</v>
      </c>
      <c r="L43" s="89"/>
      <c r="M43" s="52">
        <f>SUM(K40:K43)</f>
        <v>225.18</v>
      </c>
      <c r="O43" s="102"/>
      <c r="P43" s="102"/>
    </row>
    <row r="44" spans="1:16" s="101" customFormat="1" ht="10.5" customHeight="1">
      <c r="A44" s="120" t="s">
        <v>824</v>
      </c>
      <c r="B44" s="77" t="s">
        <v>1148</v>
      </c>
      <c r="C44" s="39"/>
      <c r="D44" s="39"/>
      <c r="E44" s="98"/>
      <c r="F44" s="40"/>
      <c r="G44" s="36"/>
      <c r="H44" s="47"/>
      <c r="I44" s="46"/>
      <c r="J44" s="88"/>
      <c r="K44" s="45"/>
      <c r="L44" s="89"/>
      <c r="M44" s="52"/>
      <c r="O44" s="102"/>
      <c r="P44" s="102"/>
    </row>
    <row r="45" spans="1:16" s="101" customFormat="1" ht="10.5" customHeight="1">
      <c r="A45" s="109" t="s">
        <v>825</v>
      </c>
      <c r="B45" s="38" t="s">
        <v>1152</v>
      </c>
      <c r="C45" s="39"/>
      <c r="D45" s="39"/>
      <c r="E45" s="98"/>
      <c r="F45" s="40"/>
      <c r="G45" s="36"/>
      <c r="H45" s="47"/>
      <c r="I45" s="46"/>
      <c r="J45" s="88"/>
      <c r="K45" s="45"/>
      <c r="L45" s="89"/>
      <c r="M45" s="52"/>
      <c r="O45" s="102"/>
      <c r="P45" s="102"/>
    </row>
    <row r="46" spans="1:16" s="101" customFormat="1" ht="10.5" customHeight="1">
      <c r="A46" s="109"/>
      <c r="B46" s="38" t="s">
        <v>1153</v>
      </c>
      <c r="C46" s="39"/>
      <c r="D46" s="39"/>
      <c r="E46" s="98"/>
      <c r="F46" s="40" t="s">
        <v>1022</v>
      </c>
      <c r="G46" s="36">
        <v>16.34</v>
      </c>
      <c r="H46" s="47"/>
      <c r="I46" s="46">
        <v>50.93</v>
      </c>
      <c r="J46" s="88"/>
      <c r="K46" s="297">
        <f>ROUND(G46*I46,2)</f>
        <v>832.2</v>
      </c>
      <c r="L46" s="89"/>
      <c r="M46" s="52"/>
      <c r="O46" s="102"/>
      <c r="P46" s="102"/>
    </row>
    <row r="47" spans="1:16" s="101" customFormat="1" ht="10.5" customHeight="1" thickBot="1">
      <c r="A47" s="109" t="s">
        <v>826</v>
      </c>
      <c r="B47" s="38" t="s">
        <v>27</v>
      </c>
      <c r="C47" s="39"/>
      <c r="D47" s="39"/>
      <c r="E47" s="98"/>
      <c r="F47" s="40" t="s">
        <v>1022</v>
      </c>
      <c r="G47" s="41">
        <v>16.34</v>
      </c>
      <c r="H47" s="48"/>
      <c r="I47" s="46">
        <v>33.44</v>
      </c>
      <c r="J47" s="94"/>
      <c r="K47" s="297">
        <f>ROUND(G47*I47,2)</f>
        <v>546.41</v>
      </c>
      <c r="L47" s="95"/>
      <c r="M47" s="53">
        <f>SUM(K46:K47)</f>
        <v>1378.6100000000001</v>
      </c>
      <c r="O47" s="102"/>
      <c r="P47" s="102"/>
    </row>
    <row r="48" spans="1:13" ht="19.5" customHeight="1" thickTop="1">
      <c r="A48" s="69" t="str">
        <f>Plan1!A52</f>
        <v>DATA:   03/03/2005   </v>
      </c>
      <c r="B48" s="70"/>
      <c r="C48" s="71" t="s">
        <v>1026</v>
      </c>
      <c r="D48" s="70"/>
      <c r="E48" s="72"/>
      <c r="F48" s="70" t="s">
        <v>1013</v>
      </c>
      <c r="G48" s="72"/>
      <c r="H48" s="70" t="s">
        <v>1020</v>
      </c>
      <c r="I48" s="72"/>
      <c r="J48" s="70"/>
      <c r="K48" s="104">
        <f>SUM(K5:K47)</f>
        <v>229943.84999999966</v>
      </c>
      <c r="L48" s="97"/>
      <c r="M48" s="345">
        <f>SUM(M5:M47)</f>
        <v>229943.84999999983</v>
      </c>
    </row>
    <row r="49" spans="1:13" ht="19.5" customHeight="1" thickBot="1">
      <c r="A49" s="24"/>
      <c r="B49" s="25"/>
      <c r="C49" s="56"/>
      <c r="D49" s="23"/>
      <c r="E49" s="57"/>
      <c r="F49" s="23"/>
      <c r="G49" s="57"/>
      <c r="H49" s="23" t="s">
        <v>1021</v>
      </c>
      <c r="I49" s="57"/>
      <c r="J49" s="23"/>
      <c r="K49" s="73"/>
      <c r="L49" s="23"/>
      <c r="M49" s="346"/>
    </row>
    <row r="50" spans="1:13" ht="15" customHeight="1" thickTop="1">
      <c r="A50" s="167"/>
      <c r="B50" s="55"/>
      <c r="C50" s="164"/>
      <c r="D50" s="161"/>
      <c r="E50" s="161"/>
      <c r="F50" s="166"/>
      <c r="M50" s="75"/>
    </row>
    <row r="51" spans="1:6" ht="15" customHeight="1">
      <c r="A51" s="167"/>
      <c r="B51" s="164"/>
      <c r="C51" s="164"/>
      <c r="D51" s="164"/>
      <c r="E51" s="164"/>
      <c r="F51" s="166"/>
    </row>
    <row r="52" spans="2:6" ht="15" customHeight="1">
      <c r="B52" s="164"/>
      <c r="C52" s="164"/>
      <c r="D52" s="164"/>
      <c r="E52" s="164"/>
      <c r="F52" s="166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35"/>
  <sheetViews>
    <sheetView zoomScale="75" zoomScaleNormal="75" zoomScalePageLayoutView="0" workbookViewId="0" topLeftCell="A1">
      <selection activeCell="B10" sqref="B1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3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1014</v>
      </c>
    </row>
    <row r="2" spans="1:13" ht="15" customHeight="1" thickTop="1">
      <c r="A2" s="7"/>
      <c r="B2" s="31" t="s">
        <v>1005</v>
      </c>
      <c r="C2" s="4"/>
      <c r="D2" s="193" t="s">
        <v>953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1006</v>
      </c>
      <c r="C3" s="5"/>
      <c r="D3" s="199"/>
      <c r="E3" s="199"/>
      <c r="F3" s="199"/>
      <c r="G3" s="199"/>
      <c r="H3" s="58"/>
      <c r="I3" s="60" t="s">
        <v>1015</v>
      </c>
      <c r="J3" s="3"/>
      <c r="K3" s="42"/>
      <c r="L3" s="59"/>
      <c r="M3" s="81" t="s">
        <v>912</v>
      </c>
    </row>
    <row r="4" spans="1:13" ht="15" customHeight="1" thickTop="1">
      <c r="A4" s="8"/>
      <c r="B4" s="34" t="s">
        <v>1007</v>
      </c>
      <c r="C4" s="5"/>
      <c r="D4" s="199" t="s">
        <v>1027</v>
      </c>
      <c r="E4" s="199"/>
      <c r="F4" s="199"/>
      <c r="G4" s="199"/>
      <c r="H4" s="61" t="s">
        <v>1008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1009</v>
      </c>
      <c r="I5" s="65"/>
      <c r="J5" s="64"/>
      <c r="K5" s="302">
        <f>Plan27!K48</f>
        <v>229943.84999999966</v>
      </c>
      <c r="L5" s="66"/>
      <c r="M5" s="339">
        <f>Plan27!M48</f>
        <v>229943.84999999983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1016</v>
      </c>
      <c r="K6" s="14"/>
      <c r="L6" s="14"/>
      <c r="M6" s="342"/>
    </row>
    <row r="7" spans="1:13" ht="15" customHeight="1">
      <c r="A7" s="11" t="s">
        <v>1010</v>
      </c>
      <c r="B7" s="12"/>
      <c r="C7" s="16" t="s">
        <v>1011</v>
      </c>
      <c r="D7" s="12"/>
      <c r="E7" s="12"/>
      <c r="F7" s="17" t="s">
        <v>1012</v>
      </c>
      <c r="G7" s="18" t="s">
        <v>1017</v>
      </c>
      <c r="H7" s="43" t="s">
        <v>1018</v>
      </c>
      <c r="I7" s="43"/>
      <c r="J7" s="49" t="s">
        <v>1019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6" s="101" customFormat="1" ht="15.75" customHeight="1" thickTop="1">
      <c r="A9" s="107" t="s">
        <v>827</v>
      </c>
      <c r="B9" s="136" t="s">
        <v>1136</v>
      </c>
      <c r="C9" s="39"/>
      <c r="D9" s="39"/>
      <c r="E9" s="98"/>
      <c r="F9" s="40"/>
      <c r="G9" s="36"/>
      <c r="H9" s="47"/>
      <c r="I9" s="46"/>
      <c r="J9" s="88"/>
      <c r="K9" s="45"/>
      <c r="L9" s="89"/>
      <c r="M9" s="52"/>
      <c r="O9" s="102"/>
      <c r="P9" s="102"/>
    </row>
    <row r="10" spans="1:16" s="101" customFormat="1" ht="15.75" customHeight="1">
      <c r="A10" s="120" t="s">
        <v>828</v>
      </c>
      <c r="B10" s="79" t="s">
        <v>1067</v>
      </c>
      <c r="C10" s="39"/>
      <c r="D10" s="39"/>
      <c r="E10" s="98"/>
      <c r="F10" s="40"/>
      <c r="G10" s="36"/>
      <c r="H10" s="47"/>
      <c r="I10" s="46"/>
      <c r="J10" s="88"/>
      <c r="K10" s="45"/>
      <c r="L10" s="89"/>
      <c r="M10" s="52"/>
      <c r="O10" s="102"/>
      <c r="P10" s="102"/>
    </row>
    <row r="11" spans="1:16" s="101" customFormat="1" ht="15.75" customHeight="1">
      <c r="A11" s="109" t="s">
        <v>829</v>
      </c>
      <c r="B11" s="38" t="s">
        <v>11</v>
      </c>
      <c r="C11" s="39"/>
      <c r="D11" s="39"/>
      <c r="E11" s="98"/>
      <c r="F11" s="40"/>
      <c r="G11" s="36"/>
      <c r="H11" s="47"/>
      <c r="I11" s="46"/>
      <c r="J11" s="88"/>
      <c r="K11" s="45"/>
      <c r="L11" s="89"/>
      <c r="M11" s="52"/>
      <c r="O11" s="102"/>
      <c r="P11" s="102"/>
    </row>
    <row r="12" spans="1:16" s="101" customFormat="1" ht="15.75" customHeight="1">
      <c r="A12" s="109"/>
      <c r="B12" s="38" t="s">
        <v>1173</v>
      </c>
      <c r="C12" s="39"/>
      <c r="D12" s="39"/>
      <c r="E12" s="98" t="s">
        <v>1133</v>
      </c>
      <c r="F12" s="40" t="s">
        <v>1023</v>
      </c>
      <c r="G12" s="36">
        <v>2</v>
      </c>
      <c r="H12" s="47"/>
      <c r="I12" s="46">
        <v>1065.83</v>
      </c>
      <c r="J12" s="88"/>
      <c r="K12" s="297">
        <f aca="true" t="shared" si="0" ref="K12:K20">ROUND(G12*I12,2)</f>
        <v>2131.66</v>
      </c>
      <c r="L12" s="89"/>
      <c r="M12" s="52"/>
      <c r="O12" s="102"/>
      <c r="P12" s="102"/>
    </row>
    <row r="13" spans="1:16" s="101" customFormat="1" ht="15.75" customHeight="1">
      <c r="A13" s="109" t="s">
        <v>830</v>
      </c>
      <c r="B13" s="38" t="s">
        <v>12</v>
      </c>
      <c r="C13" s="39"/>
      <c r="D13" s="39"/>
      <c r="E13" s="98"/>
      <c r="F13" s="40" t="s">
        <v>1024</v>
      </c>
      <c r="G13" s="36">
        <v>12</v>
      </c>
      <c r="H13" s="47"/>
      <c r="I13" s="46">
        <v>26.07</v>
      </c>
      <c r="J13" s="88"/>
      <c r="K13" s="297">
        <f t="shared" si="0"/>
        <v>312.84</v>
      </c>
      <c r="L13" s="89"/>
      <c r="M13" s="52"/>
      <c r="O13" s="102"/>
      <c r="P13" s="102"/>
    </row>
    <row r="14" spans="1:16" s="101" customFormat="1" ht="15.75" customHeight="1">
      <c r="A14" s="109" t="s">
        <v>831</v>
      </c>
      <c r="B14" s="38" t="s">
        <v>1112</v>
      </c>
      <c r="C14" s="39"/>
      <c r="D14" s="39"/>
      <c r="E14" s="98"/>
      <c r="F14" s="40" t="s">
        <v>1024</v>
      </c>
      <c r="G14" s="36">
        <v>18</v>
      </c>
      <c r="H14" s="47"/>
      <c r="I14" s="46">
        <v>11.81</v>
      </c>
      <c r="J14" s="88"/>
      <c r="K14" s="297">
        <f t="shared" si="0"/>
        <v>212.58</v>
      </c>
      <c r="L14" s="89"/>
      <c r="M14" s="52"/>
      <c r="O14" s="102"/>
      <c r="P14" s="102"/>
    </row>
    <row r="15" spans="1:16" s="101" customFormat="1" ht="15.75" customHeight="1">
      <c r="A15" s="109" t="s">
        <v>832</v>
      </c>
      <c r="B15" s="38" t="s">
        <v>1140</v>
      </c>
      <c r="C15" s="39"/>
      <c r="D15" s="39"/>
      <c r="E15" s="98"/>
      <c r="F15" s="40" t="s">
        <v>1024</v>
      </c>
      <c r="G15" s="36">
        <v>12</v>
      </c>
      <c r="H15" s="47"/>
      <c r="I15" s="46">
        <v>6.21</v>
      </c>
      <c r="J15" s="88"/>
      <c r="K15" s="297">
        <f t="shared" si="0"/>
        <v>74.52</v>
      </c>
      <c r="L15" s="89"/>
      <c r="M15" s="52"/>
      <c r="O15" s="102"/>
      <c r="P15" s="102"/>
    </row>
    <row r="16" spans="1:16" s="101" customFormat="1" ht="15.75" customHeight="1">
      <c r="A16" s="109" t="s">
        <v>833</v>
      </c>
      <c r="B16" s="38" t="s">
        <v>13</v>
      </c>
      <c r="C16" s="39"/>
      <c r="D16" s="39"/>
      <c r="E16" s="98"/>
      <c r="F16" s="40" t="s">
        <v>1023</v>
      </c>
      <c r="G16" s="41">
        <v>2</v>
      </c>
      <c r="H16" s="48"/>
      <c r="I16" s="46">
        <v>92.5</v>
      </c>
      <c r="J16" s="94"/>
      <c r="K16" s="297">
        <f t="shared" si="0"/>
        <v>185</v>
      </c>
      <c r="L16" s="95"/>
      <c r="M16" s="53"/>
      <c r="O16" s="102"/>
      <c r="P16" s="102"/>
    </row>
    <row r="17" spans="1:16" s="101" customFormat="1" ht="15.75" customHeight="1">
      <c r="A17" s="109" t="s">
        <v>834</v>
      </c>
      <c r="B17" s="38" t="s">
        <v>14</v>
      </c>
      <c r="C17" s="39"/>
      <c r="D17" s="39"/>
      <c r="E17" s="98"/>
      <c r="F17" s="40" t="s">
        <v>1023</v>
      </c>
      <c r="G17" s="41">
        <v>1</v>
      </c>
      <c r="H17" s="48"/>
      <c r="I17" s="46">
        <v>69.66</v>
      </c>
      <c r="J17" s="94"/>
      <c r="K17" s="297">
        <f t="shared" si="0"/>
        <v>69.66</v>
      </c>
      <c r="L17" s="95"/>
      <c r="M17" s="53"/>
      <c r="O17" s="102"/>
      <c r="P17" s="102"/>
    </row>
    <row r="18" spans="1:16" s="101" customFormat="1" ht="15.75" customHeight="1">
      <c r="A18" s="109" t="s">
        <v>835</v>
      </c>
      <c r="B18" s="38" t="s">
        <v>15</v>
      </c>
      <c r="C18" s="39"/>
      <c r="D18" s="39"/>
      <c r="E18" s="98"/>
      <c r="F18" s="40" t="s">
        <v>1023</v>
      </c>
      <c r="G18" s="41">
        <v>4</v>
      </c>
      <c r="H18" s="48"/>
      <c r="I18" s="46">
        <v>35.78</v>
      </c>
      <c r="J18" s="94"/>
      <c r="K18" s="297">
        <f t="shared" si="0"/>
        <v>143.12</v>
      </c>
      <c r="L18" s="95"/>
      <c r="M18" s="53"/>
      <c r="O18" s="102"/>
      <c r="P18" s="102"/>
    </row>
    <row r="19" spans="1:16" s="101" customFormat="1" ht="15.75" customHeight="1">
      <c r="A19" s="109" t="s">
        <v>836</v>
      </c>
      <c r="B19" s="84" t="s">
        <v>1113</v>
      </c>
      <c r="C19" s="39"/>
      <c r="D19" s="39"/>
      <c r="E19" s="98"/>
      <c r="F19" s="40" t="s">
        <v>1024</v>
      </c>
      <c r="G19" s="41">
        <v>12</v>
      </c>
      <c r="H19" s="48"/>
      <c r="I19" s="46">
        <v>13.53</v>
      </c>
      <c r="J19" s="94"/>
      <c r="K19" s="297">
        <f t="shared" si="0"/>
        <v>162.36</v>
      </c>
      <c r="L19" s="95"/>
      <c r="M19" s="53"/>
      <c r="O19" s="102"/>
      <c r="P19" s="102"/>
    </row>
    <row r="20" spans="1:16" s="101" customFormat="1" ht="15.75" customHeight="1">
      <c r="A20" s="109" t="s">
        <v>837</v>
      </c>
      <c r="B20" s="38" t="s">
        <v>16</v>
      </c>
      <c r="C20" s="39"/>
      <c r="D20" s="39"/>
      <c r="E20" s="98"/>
      <c r="F20" s="40" t="s">
        <v>1024</v>
      </c>
      <c r="G20" s="41">
        <v>18</v>
      </c>
      <c r="H20" s="48"/>
      <c r="I20" s="46">
        <v>15.5</v>
      </c>
      <c r="J20" s="94"/>
      <c r="K20" s="297">
        <f t="shared" si="0"/>
        <v>279</v>
      </c>
      <c r="L20" s="95"/>
      <c r="M20" s="53"/>
      <c r="O20" s="102"/>
      <c r="P20" s="102"/>
    </row>
    <row r="21" spans="1:16" s="101" customFormat="1" ht="15.75" customHeight="1">
      <c r="A21" s="109" t="s">
        <v>838</v>
      </c>
      <c r="B21" s="38" t="s">
        <v>17</v>
      </c>
      <c r="C21" s="39"/>
      <c r="D21" s="39"/>
      <c r="E21" s="98"/>
      <c r="F21" s="40"/>
      <c r="G21" s="41"/>
      <c r="H21" s="48"/>
      <c r="I21" s="46"/>
      <c r="J21" s="94"/>
      <c r="K21" s="45"/>
      <c r="L21" s="95"/>
      <c r="M21" s="53"/>
      <c r="O21" s="102"/>
      <c r="P21" s="102"/>
    </row>
    <row r="22" spans="1:16" s="101" customFormat="1" ht="15.75" customHeight="1">
      <c r="A22" s="142"/>
      <c r="B22" s="84" t="s">
        <v>20</v>
      </c>
      <c r="C22" s="39"/>
      <c r="D22" s="39"/>
      <c r="E22" s="98"/>
      <c r="F22" s="40" t="s">
        <v>1023</v>
      </c>
      <c r="G22" s="41">
        <v>6</v>
      </c>
      <c r="H22" s="48"/>
      <c r="I22" s="46">
        <v>285.25</v>
      </c>
      <c r="J22" s="94"/>
      <c r="K22" s="297">
        <f>ROUND(G22*I22,2)</f>
        <v>1711.5</v>
      </c>
      <c r="L22" s="95"/>
      <c r="M22" s="53"/>
      <c r="O22" s="102"/>
      <c r="P22" s="102"/>
    </row>
    <row r="23" spans="1:16" s="101" customFormat="1" ht="15.75" customHeight="1">
      <c r="A23" s="142" t="s">
        <v>839</v>
      </c>
      <c r="B23" s="38" t="s">
        <v>21</v>
      </c>
      <c r="C23" s="39"/>
      <c r="D23" s="39"/>
      <c r="E23" s="98"/>
      <c r="F23" s="40"/>
      <c r="G23" s="41"/>
      <c r="H23" s="48"/>
      <c r="I23" s="46"/>
      <c r="J23" s="94"/>
      <c r="K23" s="45"/>
      <c r="L23" s="95"/>
      <c r="M23" s="53"/>
      <c r="O23" s="102"/>
      <c r="P23" s="102"/>
    </row>
    <row r="24" spans="1:16" s="101" customFormat="1" ht="15.75" customHeight="1">
      <c r="A24" s="142"/>
      <c r="B24" s="84" t="s">
        <v>20</v>
      </c>
      <c r="C24" s="39"/>
      <c r="D24" s="39"/>
      <c r="E24" s="98"/>
      <c r="F24" s="40"/>
      <c r="G24" s="41"/>
      <c r="H24" s="48"/>
      <c r="I24" s="46"/>
      <c r="J24" s="94"/>
      <c r="K24" s="45"/>
      <c r="L24" s="95"/>
      <c r="M24" s="53"/>
      <c r="O24" s="102"/>
      <c r="P24" s="102"/>
    </row>
    <row r="25" spans="1:16" s="101" customFormat="1" ht="15.75" customHeight="1">
      <c r="A25" s="142"/>
      <c r="B25" s="38" t="s">
        <v>1141</v>
      </c>
      <c r="C25" s="137"/>
      <c r="D25" s="137"/>
      <c r="E25" s="138"/>
      <c r="F25" s="139" t="s">
        <v>1023</v>
      </c>
      <c r="G25" s="41">
        <v>1</v>
      </c>
      <c r="H25" s="48"/>
      <c r="I25" s="46">
        <v>328.3</v>
      </c>
      <c r="J25" s="94"/>
      <c r="K25" s="297">
        <f>ROUND(G25*I25,2)</f>
        <v>328.3</v>
      </c>
      <c r="L25" s="95"/>
      <c r="M25" s="53"/>
      <c r="O25" s="102"/>
      <c r="P25" s="102"/>
    </row>
    <row r="26" spans="1:16" s="101" customFormat="1" ht="15.75" customHeight="1">
      <c r="A26" s="142" t="s">
        <v>840</v>
      </c>
      <c r="B26" s="38" t="s">
        <v>22</v>
      </c>
      <c r="C26" s="137"/>
      <c r="D26" s="137"/>
      <c r="E26" s="138"/>
      <c r="F26" s="139"/>
      <c r="G26" s="41"/>
      <c r="H26" s="48"/>
      <c r="I26" s="46"/>
      <c r="J26" s="94"/>
      <c r="K26" s="45"/>
      <c r="L26" s="95"/>
      <c r="M26" s="53"/>
      <c r="O26" s="102"/>
      <c r="P26" s="102"/>
    </row>
    <row r="27" spans="1:16" s="101" customFormat="1" ht="15.75" customHeight="1">
      <c r="A27" s="142"/>
      <c r="B27" s="38" t="s">
        <v>1174</v>
      </c>
      <c r="C27" s="137"/>
      <c r="D27" s="137"/>
      <c r="E27" s="138"/>
      <c r="F27" s="139" t="s">
        <v>1023</v>
      </c>
      <c r="G27" s="41">
        <v>1</v>
      </c>
      <c r="H27" s="48"/>
      <c r="I27" s="46">
        <v>2066.93</v>
      </c>
      <c r="J27" s="94"/>
      <c r="K27" s="297">
        <f>ROUND(G27*I27,2)</f>
        <v>2066.93</v>
      </c>
      <c r="L27" s="95"/>
      <c r="M27" s="53"/>
      <c r="O27" s="102"/>
      <c r="P27" s="102"/>
    </row>
    <row r="28" spans="1:16" s="101" customFormat="1" ht="15.75" customHeight="1">
      <c r="A28" s="142" t="s">
        <v>841</v>
      </c>
      <c r="B28" s="38" t="s">
        <v>23</v>
      </c>
      <c r="C28" s="39"/>
      <c r="D28" s="39"/>
      <c r="E28" s="98"/>
      <c r="F28" s="40"/>
      <c r="G28" s="41"/>
      <c r="H28" s="48"/>
      <c r="I28" s="46"/>
      <c r="J28" s="94"/>
      <c r="K28" s="45"/>
      <c r="L28" s="95"/>
      <c r="M28" s="53"/>
      <c r="O28" s="102"/>
      <c r="P28" s="102"/>
    </row>
    <row r="29" spans="1:16" s="85" customFormat="1" ht="15.75" customHeight="1">
      <c r="A29" s="142"/>
      <c r="B29" s="38" t="s">
        <v>1143</v>
      </c>
      <c r="C29" s="39"/>
      <c r="D29" s="39"/>
      <c r="E29" s="98"/>
      <c r="F29" s="40"/>
      <c r="G29" s="41"/>
      <c r="H29" s="48"/>
      <c r="I29" s="46"/>
      <c r="J29" s="94"/>
      <c r="K29" s="87"/>
      <c r="L29" s="91"/>
      <c r="M29" s="53"/>
      <c r="O29" s="86"/>
      <c r="P29" s="86"/>
    </row>
    <row r="30" spans="1:16" s="85" customFormat="1" ht="15.75" customHeight="1" thickBot="1">
      <c r="A30" s="142"/>
      <c r="B30" s="38" t="s">
        <v>1142</v>
      </c>
      <c r="C30" s="39"/>
      <c r="D30" s="39"/>
      <c r="E30" s="98"/>
      <c r="F30" s="40" t="s">
        <v>1023</v>
      </c>
      <c r="G30" s="41">
        <v>1</v>
      </c>
      <c r="H30" s="48"/>
      <c r="I30" s="46">
        <v>1995.22</v>
      </c>
      <c r="J30" s="94"/>
      <c r="K30" s="297">
        <f>ROUND(G30*I30,2)</f>
        <v>1995.22</v>
      </c>
      <c r="L30" s="91"/>
      <c r="M30" s="53">
        <f>SUM(K12:K30)</f>
        <v>9672.689999999999</v>
      </c>
      <c r="O30" s="86"/>
      <c r="P30" s="86"/>
    </row>
    <row r="31" spans="1:13" ht="19.5" customHeight="1" thickTop="1">
      <c r="A31" s="69" t="str">
        <f>Plan1!A52</f>
        <v>DATA:   03/03/2005   </v>
      </c>
      <c r="B31" s="70"/>
      <c r="C31" s="71" t="s">
        <v>1026</v>
      </c>
      <c r="D31" s="70"/>
      <c r="E31" s="72"/>
      <c r="F31" s="70" t="s">
        <v>1013</v>
      </c>
      <c r="G31" s="72"/>
      <c r="H31" s="70" t="s">
        <v>1020</v>
      </c>
      <c r="I31" s="72"/>
      <c r="J31" s="70"/>
      <c r="K31" s="104">
        <f>SUM(K5:K30)</f>
        <v>239616.5399999996</v>
      </c>
      <c r="L31" s="97"/>
      <c r="M31" s="345">
        <f>SUM(M5:M30)</f>
        <v>239616.53999999983</v>
      </c>
    </row>
    <row r="32" spans="1:13" ht="19.5" customHeight="1" thickBot="1">
      <c r="A32" s="24"/>
      <c r="B32" s="25"/>
      <c r="C32" s="56"/>
      <c r="D32" s="23"/>
      <c r="E32" s="57"/>
      <c r="F32" s="23"/>
      <c r="G32" s="57"/>
      <c r="H32" s="23" t="s">
        <v>1021</v>
      </c>
      <c r="I32" s="57"/>
      <c r="J32" s="23"/>
      <c r="K32" s="73"/>
      <c r="L32" s="23"/>
      <c r="M32" s="346"/>
    </row>
    <row r="33" spans="1:13" ht="15" customHeight="1" thickTop="1">
      <c r="A33" s="167"/>
      <c r="B33" s="55"/>
      <c r="C33" s="164"/>
      <c r="D33" s="161"/>
      <c r="E33" s="161"/>
      <c r="F33" s="166"/>
      <c r="M33" s="75"/>
    </row>
    <row r="34" spans="1:6" ht="15" customHeight="1">
      <c r="A34" s="167"/>
      <c r="B34" s="164"/>
      <c r="C34" s="164"/>
      <c r="D34" s="164"/>
      <c r="E34" s="164"/>
      <c r="F34" s="166"/>
    </row>
    <row r="35" spans="2:6" ht="15" customHeight="1">
      <c r="B35" s="164"/>
      <c r="C35" s="164"/>
      <c r="D35" s="164"/>
      <c r="E35" s="164"/>
      <c r="F35" s="166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58"/>
  <sheetViews>
    <sheetView zoomScale="75" zoomScaleNormal="75" zoomScalePageLayoutView="0" workbookViewId="0" topLeftCell="A1">
      <selection activeCell="B30" sqref="B3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3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1014</v>
      </c>
    </row>
    <row r="2" spans="1:13" ht="15" customHeight="1" thickTop="1">
      <c r="A2" s="7"/>
      <c r="B2" s="31" t="s">
        <v>1005</v>
      </c>
      <c r="C2" s="4"/>
      <c r="D2" s="193" t="s">
        <v>953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1006</v>
      </c>
      <c r="C3" s="5"/>
      <c r="D3" s="199"/>
      <c r="E3" s="199"/>
      <c r="F3" s="199"/>
      <c r="G3" s="199"/>
      <c r="H3" s="58"/>
      <c r="I3" s="60" t="s">
        <v>1015</v>
      </c>
      <c r="J3" s="3"/>
      <c r="K3" s="42"/>
      <c r="L3" s="59"/>
      <c r="M3" s="81" t="s">
        <v>913</v>
      </c>
    </row>
    <row r="4" spans="1:13" ht="15" customHeight="1" thickTop="1">
      <c r="A4" s="8"/>
      <c r="B4" s="34" t="s">
        <v>1007</v>
      </c>
      <c r="C4" s="5"/>
      <c r="D4" s="199" t="s">
        <v>1027</v>
      </c>
      <c r="E4" s="199"/>
      <c r="F4" s="199"/>
      <c r="G4" s="199"/>
      <c r="H4" s="61" t="s">
        <v>1008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1009</v>
      </c>
      <c r="I5" s="65"/>
      <c r="J5" s="64"/>
      <c r="K5" s="302">
        <f>Plan28!K31</f>
        <v>239616.5399999996</v>
      </c>
      <c r="L5" s="66"/>
      <c r="M5" s="339">
        <f>Plan28!M31</f>
        <v>239616.53999999983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1016</v>
      </c>
      <c r="K6" s="14"/>
      <c r="L6" s="14"/>
      <c r="M6" s="342"/>
    </row>
    <row r="7" spans="1:13" ht="15" customHeight="1">
      <c r="A7" s="11" t="s">
        <v>1010</v>
      </c>
      <c r="B7" s="12"/>
      <c r="C7" s="16" t="s">
        <v>1011</v>
      </c>
      <c r="D7" s="12"/>
      <c r="E7" s="12"/>
      <c r="F7" s="17" t="s">
        <v>1012</v>
      </c>
      <c r="G7" s="18" t="s">
        <v>1017</v>
      </c>
      <c r="H7" s="43" t="s">
        <v>1018</v>
      </c>
      <c r="I7" s="43"/>
      <c r="J7" s="49" t="s">
        <v>1019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1.25" customHeight="1" thickTop="1">
      <c r="A9" s="128">
        <v>25</v>
      </c>
      <c r="B9" s="360" t="s">
        <v>1144</v>
      </c>
      <c r="C9" s="143"/>
      <c r="D9" s="143"/>
      <c r="E9" s="143"/>
      <c r="F9" s="145"/>
      <c r="G9" s="134"/>
      <c r="H9" s="111"/>
      <c r="I9" s="298"/>
      <c r="J9" s="110"/>
      <c r="K9" s="112"/>
      <c r="L9" s="111"/>
      <c r="M9" s="349"/>
    </row>
    <row r="10" spans="1:13" ht="11.25" customHeight="1">
      <c r="A10" s="121" t="s">
        <v>842</v>
      </c>
      <c r="B10" s="77" t="s">
        <v>1145</v>
      </c>
      <c r="C10" s="152"/>
      <c r="D10" s="152"/>
      <c r="E10" s="152"/>
      <c r="F10" s="154"/>
      <c r="G10" s="135"/>
      <c r="H10" s="14"/>
      <c r="I10" s="296"/>
      <c r="J10" s="13"/>
      <c r="K10" s="122"/>
      <c r="L10" s="14"/>
      <c r="M10" s="342"/>
    </row>
    <row r="11" spans="1:13" ht="11.25" customHeight="1">
      <c r="A11" s="158" t="s">
        <v>843</v>
      </c>
      <c r="B11" s="27" t="s">
        <v>1146</v>
      </c>
      <c r="C11" s="152"/>
      <c r="D11" s="152"/>
      <c r="E11" s="152"/>
      <c r="F11" s="154" t="s">
        <v>1023</v>
      </c>
      <c r="G11" s="135">
        <v>4</v>
      </c>
      <c r="H11" s="14"/>
      <c r="I11" s="296">
        <v>80.26</v>
      </c>
      <c r="J11" s="13"/>
      <c r="K11" s="297">
        <f>ROUND(G11*I11,2)</f>
        <v>321.04</v>
      </c>
      <c r="L11" s="14"/>
      <c r="M11" s="342"/>
    </row>
    <row r="12" spans="1:13" ht="11.25" customHeight="1">
      <c r="A12" s="158" t="s">
        <v>844</v>
      </c>
      <c r="B12" s="27" t="s">
        <v>1147</v>
      </c>
      <c r="C12" s="152"/>
      <c r="D12" s="152"/>
      <c r="E12" s="152"/>
      <c r="F12" s="154" t="s">
        <v>1023</v>
      </c>
      <c r="G12" s="135">
        <v>4</v>
      </c>
      <c r="H12" s="14"/>
      <c r="I12" s="296">
        <v>90.81</v>
      </c>
      <c r="J12" s="13"/>
      <c r="K12" s="297">
        <f>ROUND(G12*I12,2)</f>
        <v>363.24</v>
      </c>
      <c r="L12" s="14"/>
      <c r="M12" s="342">
        <f>SUM(K11:K12)</f>
        <v>684.28</v>
      </c>
    </row>
    <row r="13" spans="1:13" ht="11.25" customHeight="1">
      <c r="A13" s="337">
        <v>26</v>
      </c>
      <c r="B13" s="358" t="s">
        <v>24</v>
      </c>
      <c r="C13" s="152"/>
      <c r="D13" s="152"/>
      <c r="E13" s="152"/>
      <c r="F13" s="154"/>
      <c r="G13" s="135"/>
      <c r="H13" s="14"/>
      <c r="I13" s="296"/>
      <c r="J13" s="13"/>
      <c r="K13" s="122"/>
      <c r="L13" s="14"/>
      <c r="M13" s="342"/>
    </row>
    <row r="14" spans="1:13" ht="11.25" customHeight="1">
      <c r="A14" s="121" t="s">
        <v>845</v>
      </c>
      <c r="B14" s="77" t="s">
        <v>1060</v>
      </c>
      <c r="C14" s="152"/>
      <c r="D14" s="152"/>
      <c r="E14" s="152"/>
      <c r="F14" s="154"/>
      <c r="G14" s="135"/>
      <c r="H14" s="14"/>
      <c r="I14" s="185"/>
      <c r="J14" s="13"/>
      <c r="K14" s="122"/>
      <c r="L14" s="14"/>
      <c r="M14" s="342"/>
    </row>
    <row r="15" spans="1:13" ht="11.25" customHeight="1">
      <c r="A15" s="158" t="s">
        <v>846</v>
      </c>
      <c r="B15" s="152" t="s">
        <v>25</v>
      </c>
      <c r="C15" s="152"/>
      <c r="D15" s="152"/>
      <c r="E15" s="152"/>
      <c r="F15" s="154"/>
      <c r="G15" s="135"/>
      <c r="H15" s="14"/>
      <c r="I15" s="185"/>
      <c r="J15" s="13"/>
      <c r="K15" s="122"/>
      <c r="L15" s="14"/>
      <c r="M15" s="342"/>
    </row>
    <row r="16" spans="1:13" ht="11.25" customHeight="1">
      <c r="A16" s="158"/>
      <c r="B16" s="152" t="s">
        <v>26</v>
      </c>
      <c r="C16" s="152"/>
      <c r="D16" s="152"/>
      <c r="E16" s="152"/>
      <c r="F16" s="154" t="s">
        <v>1023</v>
      </c>
      <c r="G16" s="135">
        <v>1</v>
      </c>
      <c r="H16" s="14"/>
      <c r="I16" s="185">
        <v>2225.35</v>
      </c>
      <c r="J16" s="13"/>
      <c r="K16" s="297">
        <f>ROUND(G16*I16,2)</f>
        <v>2225.35</v>
      </c>
      <c r="L16" s="14"/>
      <c r="M16" s="342"/>
    </row>
    <row r="17" spans="1:13" ht="11.25" customHeight="1">
      <c r="A17" s="158" t="s">
        <v>847</v>
      </c>
      <c r="B17" s="152" t="s">
        <v>689</v>
      </c>
      <c r="C17" s="152"/>
      <c r="D17" s="152"/>
      <c r="E17" s="152"/>
      <c r="F17" s="154"/>
      <c r="G17" s="135"/>
      <c r="H17" s="14"/>
      <c r="I17" s="185"/>
      <c r="J17" s="13"/>
      <c r="K17" s="297"/>
      <c r="L17" s="14"/>
      <c r="M17" s="342"/>
    </row>
    <row r="18" spans="1:13" ht="11.25" customHeight="1">
      <c r="A18" s="158"/>
      <c r="B18" s="152" t="s">
        <v>1089</v>
      </c>
      <c r="C18" s="152"/>
      <c r="D18" s="152"/>
      <c r="E18" s="152"/>
      <c r="F18" s="154" t="s">
        <v>1023</v>
      </c>
      <c r="G18" s="135">
        <v>6</v>
      </c>
      <c r="H18" s="14"/>
      <c r="I18" s="185">
        <v>87.32</v>
      </c>
      <c r="J18" s="13"/>
      <c r="K18" s="297">
        <f>ROUND(G18*I18,2)</f>
        <v>523.92</v>
      </c>
      <c r="L18" s="14"/>
      <c r="M18" s="342">
        <f>SUM(K16:K18)</f>
        <v>2749.27</v>
      </c>
    </row>
    <row r="19" spans="1:13" ht="11.25" customHeight="1">
      <c r="A19" s="337">
        <v>27</v>
      </c>
      <c r="B19" s="359" t="s">
        <v>1148</v>
      </c>
      <c r="C19" s="152"/>
      <c r="D19" s="152"/>
      <c r="E19" s="152"/>
      <c r="F19" s="154"/>
      <c r="G19" s="135"/>
      <c r="H19" s="14"/>
      <c r="I19" s="185"/>
      <c r="J19" s="13"/>
      <c r="K19" s="122"/>
      <c r="L19" s="14"/>
      <c r="M19" s="342"/>
    </row>
    <row r="20" spans="1:13" ht="11.25" customHeight="1">
      <c r="A20" s="158" t="s">
        <v>848</v>
      </c>
      <c r="B20" s="152" t="s">
        <v>931</v>
      </c>
      <c r="C20" s="152"/>
      <c r="D20" s="152"/>
      <c r="E20" s="152"/>
      <c r="F20" s="154" t="s">
        <v>1022</v>
      </c>
      <c r="G20" s="135">
        <v>837.46</v>
      </c>
      <c r="H20" s="14"/>
      <c r="I20" s="185">
        <v>1.25</v>
      </c>
      <c r="J20" s="13"/>
      <c r="K20" s="297">
        <f>ROUND(G20*I20,2)</f>
        <v>1046.83</v>
      </c>
      <c r="L20" s="14"/>
      <c r="M20" s="342"/>
    </row>
    <row r="21" spans="1:13" ht="11.25" customHeight="1">
      <c r="A21" s="109" t="s">
        <v>849</v>
      </c>
      <c r="B21" s="28" t="s">
        <v>1152</v>
      </c>
      <c r="C21" s="28"/>
      <c r="D21" s="28"/>
      <c r="E21" s="28"/>
      <c r="F21" s="157"/>
      <c r="G21" s="36"/>
      <c r="H21" s="113"/>
      <c r="I21" s="183"/>
      <c r="J21" s="105"/>
      <c r="K21" s="106"/>
      <c r="L21" s="113"/>
      <c r="M21" s="344"/>
    </row>
    <row r="22" spans="1:13" ht="11.25" customHeight="1">
      <c r="A22" s="109"/>
      <c r="B22" s="28" t="s">
        <v>1153</v>
      </c>
      <c r="C22" s="28"/>
      <c r="D22" s="28"/>
      <c r="E22" s="28"/>
      <c r="F22" s="157" t="s">
        <v>1022</v>
      </c>
      <c r="G22" s="36">
        <v>837.46</v>
      </c>
      <c r="H22" s="113"/>
      <c r="I22" s="183">
        <v>50.93</v>
      </c>
      <c r="J22" s="105"/>
      <c r="K22" s="297">
        <f>ROUND(G22*I22,2)</f>
        <v>42651.84</v>
      </c>
      <c r="L22" s="113"/>
      <c r="M22" s="344"/>
    </row>
    <row r="23" spans="1:13" ht="11.25" customHeight="1">
      <c r="A23" s="109" t="s">
        <v>850</v>
      </c>
      <c r="B23" s="28" t="s">
        <v>27</v>
      </c>
      <c r="C23" s="28"/>
      <c r="D23" s="28"/>
      <c r="E23" s="28"/>
      <c r="F23" s="157" t="s">
        <v>1022</v>
      </c>
      <c r="G23" s="36">
        <v>837.46</v>
      </c>
      <c r="H23" s="113"/>
      <c r="I23" s="183">
        <v>33.44</v>
      </c>
      <c r="J23" s="105"/>
      <c r="K23" s="297">
        <f>ROUND(G23*I23,2)</f>
        <v>28004.66</v>
      </c>
      <c r="L23" s="113"/>
      <c r="M23" s="344"/>
    </row>
    <row r="24" spans="1:13" ht="11.25" customHeight="1">
      <c r="A24" s="109" t="s">
        <v>851</v>
      </c>
      <c r="B24" s="28" t="s">
        <v>677</v>
      </c>
      <c r="C24" s="28"/>
      <c r="D24" s="28"/>
      <c r="E24" s="28"/>
      <c r="F24" s="157" t="s">
        <v>1023</v>
      </c>
      <c r="G24" s="365">
        <v>1</v>
      </c>
      <c r="H24" s="113"/>
      <c r="I24" s="183">
        <v>507</v>
      </c>
      <c r="J24" s="105"/>
      <c r="K24" s="297">
        <f>ROUND(G24*I24,2)</f>
        <v>507</v>
      </c>
      <c r="L24" s="113"/>
      <c r="M24" s="344"/>
    </row>
    <row r="25" spans="1:13" ht="11.25" customHeight="1">
      <c r="A25" s="109" t="s">
        <v>852</v>
      </c>
      <c r="B25" s="28" t="s">
        <v>929</v>
      </c>
      <c r="C25" s="28"/>
      <c r="D25" s="28"/>
      <c r="E25" s="28"/>
      <c r="F25" s="157" t="s">
        <v>1024</v>
      </c>
      <c r="G25" s="365">
        <v>6.9</v>
      </c>
      <c r="H25" s="113"/>
      <c r="I25" s="183">
        <v>63.3</v>
      </c>
      <c r="J25" s="105"/>
      <c r="K25" s="297">
        <f>ROUND(G25*I25,2)</f>
        <v>436.77</v>
      </c>
      <c r="L25" s="113"/>
      <c r="M25" s="344"/>
    </row>
    <row r="26" spans="1:13" ht="11.25" customHeight="1">
      <c r="A26" s="109" t="s">
        <v>853</v>
      </c>
      <c r="B26" s="28" t="s">
        <v>680</v>
      </c>
      <c r="C26" s="28"/>
      <c r="D26" s="28"/>
      <c r="E26" s="28"/>
      <c r="F26" s="157" t="s">
        <v>1022</v>
      </c>
      <c r="G26" s="365">
        <v>0.98</v>
      </c>
      <c r="H26" s="113"/>
      <c r="I26" s="183">
        <v>248.31</v>
      </c>
      <c r="J26" s="105"/>
      <c r="K26" s="297">
        <f>ROUND(G26*I26,2)</f>
        <v>243.34</v>
      </c>
      <c r="L26" s="113"/>
      <c r="M26" s="344"/>
    </row>
    <row r="27" spans="1:13" ht="11.25" customHeight="1">
      <c r="A27" s="109" t="s">
        <v>930</v>
      </c>
      <c r="B27" s="28" t="s">
        <v>1154</v>
      </c>
      <c r="C27" s="28"/>
      <c r="D27" s="28"/>
      <c r="E27" s="28"/>
      <c r="F27" s="157"/>
      <c r="G27" s="36"/>
      <c r="H27" s="113"/>
      <c r="I27" s="183"/>
      <c r="J27" s="105"/>
      <c r="K27" s="106"/>
      <c r="L27" s="113"/>
      <c r="M27" s="344"/>
    </row>
    <row r="28" spans="1:13" ht="11.25" customHeight="1">
      <c r="A28" s="109"/>
      <c r="B28" s="28" t="s">
        <v>687</v>
      </c>
      <c r="C28" s="28"/>
      <c r="D28" s="28"/>
      <c r="E28" s="28"/>
      <c r="F28" s="157" t="s">
        <v>1022</v>
      </c>
      <c r="G28" s="36">
        <v>75.98</v>
      </c>
      <c r="H28" s="113"/>
      <c r="I28" s="183">
        <v>225.2</v>
      </c>
      <c r="J28" s="105"/>
      <c r="K28" s="297">
        <f>ROUND(G28*I28,2)</f>
        <v>17110.7</v>
      </c>
      <c r="L28" s="113"/>
      <c r="M28" s="344">
        <f>SUM(K20:K28)</f>
        <v>90001.14</v>
      </c>
    </row>
    <row r="29" spans="1:13" ht="11.25" customHeight="1">
      <c r="A29" s="107" t="s">
        <v>854</v>
      </c>
      <c r="B29" s="358" t="s">
        <v>1151</v>
      </c>
      <c r="C29" s="28"/>
      <c r="D29" s="28"/>
      <c r="E29" s="29"/>
      <c r="F29" s="30"/>
      <c r="G29" s="36"/>
      <c r="H29" s="47"/>
      <c r="I29" s="183"/>
      <c r="J29" s="47"/>
      <c r="K29" s="45"/>
      <c r="L29" s="46"/>
      <c r="M29" s="52"/>
    </row>
    <row r="30" spans="1:13" ht="11.25" customHeight="1">
      <c r="A30" s="76" t="s">
        <v>855</v>
      </c>
      <c r="B30" s="79" t="s">
        <v>1149</v>
      </c>
      <c r="C30" s="28"/>
      <c r="D30" s="28"/>
      <c r="E30" s="29"/>
      <c r="F30" s="30"/>
      <c r="G30" s="36"/>
      <c r="H30" s="47"/>
      <c r="I30" s="183"/>
      <c r="J30" s="47"/>
      <c r="K30" s="45"/>
      <c r="L30" s="46"/>
      <c r="M30" s="52"/>
    </row>
    <row r="31" spans="1:16" s="101" customFormat="1" ht="11.25" customHeight="1">
      <c r="A31" s="35" t="s">
        <v>856</v>
      </c>
      <c r="B31" s="38" t="s">
        <v>1150</v>
      </c>
      <c r="C31" s="39"/>
      <c r="D31" s="39"/>
      <c r="E31" s="98"/>
      <c r="F31" s="40" t="s">
        <v>1079</v>
      </c>
      <c r="G31" s="36">
        <v>1.68</v>
      </c>
      <c r="H31" s="47"/>
      <c r="I31" s="183">
        <v>80.34</v>
      </c>
      <c r="J31" s="88"/>
      <c r="K31" s="297">
        <f>ROUND(G31*I31,2)</f>
        <v>134.97</v>
      </c>
      <c r="L31" s="89"/>
      <c r="M31" s="52">
        <f>K31</f>
        <v>134.97</v>
      </c>
      <c r="O31" s="102"/>
      <c r="P31" s="102"/>
    </row>
    <row r="32" spans="1:16" s="101" customFormat="1" ht="11.25" customHeight="1">
      <c r="A32" s="76" t="s">
        <v>857</v>
      </c>
      <c r="B32" s="79" t="s">
        <v>1170</v>
      </c>
      <c r="C32" s="39"/>
      <c r="D32" s="39"/>
      <c r="E32" s="98"/>
      <c r="F32" s="40"/>
      <c r="G32" s="36"/>
      <c r="H32" s="47"/>
      <c r="I32" s="183"/>
      <c r="J32" s="47"/>
      <c r="K32" s="45"/>
      <c r="L32" s="89"/>
      <c r="M32" s="52"/>
      <c r="O32" s="102"/>
      <c r="P32" s="102"/>
    </row>
    <row r="33" spans="1:16" s="101" customFormat="1" ht="11.25" customHeight="1">
      <c r="A33" s="35" t="s">
        <v>858</v>
      </c>
      <c r="B33" s="38" t="s">
        <v>935</v>
      </c>
      <c r="C33" s="39"/>
      <c r="D33" s="39"/>
      <c r="E33" s="98"/>
      <c r="F33" s="40"/>
      <c r="G33" s="36"/>
      <c r="H33" s="47"/>
      <c r="I33" s="183"/>
      <c r="J33" s="47"/>
      <c r="K33" s="45"/>
      <c r="L33" s="89"/>
      <c r="M33" s="52"/>
      <c r="O33" s="102"/>
      <c r="P33" s="102"/>
    </row>
    <row r="34" spans="1:16" s="101" customFormat="1" ht="11.25" customHeight="1">
      <c r="A34" s="35"/>
      <c r="B34" s="38" t="s">
        <v>936</v>
      </c>
      <c r="C34" s="39"/>
      <c r="D34" s="39"/>
      <c r="E34" s="98"/>
      <c r="F34" s="40" t="s">
        <v>1079</v>
      </c>
      <c r="G34" s="36">
        <v>2.85</v>
      </c>
      <c r="H34" s="47"/>
      <c r="I34" s="183">
        <v>723.95</v>
      </c>
      <c r="J34" s="47"/>
      <c r="K34" s="297">
        <f>ROUND(G34*I34,2)</f>
        <v>2063.26</v>
      </c>
      <c r="L34" s="89"/>
      <c r="M34" s="52">
        <f>K34</f>
        <v>2063.26</v>
      </c>
      <c r="O34" s="102"/>
      <c r="P34" s="102"/>
    </row>
    <row r="35" spans="1:16" s="101" customFormat="1" ht="11.25" customHeight="1">
      <c r="A35" s="76" t="s">
        <v>859</v>
      </c>
      <c r="B35" s="79" t="s">
        <v>1049</v>
      </c>
      <c r="C35" s="39"/>
      <c r="D35" s="39"/>
      <c r="E35" s="98"/>
      <c r="F35" s="40"/>
      <c r="G35" s="36"/>
      <c r="H35" s="47"/>
      <c r="I35" s="183"/>
      <c r="J35" s="88"/>
      <c r="K35" s="45"/>
      <c r="L35" s="89"/>
      <c r="M35" s="52"/>
      <c r="O35" s="102"/>
      <c r="P35" s="102"/>
    </row>
    <row r="36" spans="1:16" s="101" customFormat="1" ht="11.25" customHeight="1">
      <c r="A36" s="109" t="s">
        <v>860</v>
      </c>
      <c r="B36" s="38" t="s">
        <v>1050</v>
      </c>
      <c r="C36" s="39"/>
      <c r="D36" s="39"/>
      <c r="E36" s="98"/>
      <c r="F36" s="40"/>
      <c r="G36" s="36"/>
      <c r="H36" s="47"/>
      <c r="I36" s="183"/>
      <c r="J36" s="88"/>
      <c r="K36" s="45"/>
      <c r="L36" s="89"/>
      <c r="M36" s="52"/>
      <c r="O36" s="102"/>
      <c r="P36" s="102"/>
    </row>
    <row r="37" spans="1:16" s="101" customFormat="1" ht="11.25" customHeight="1">
      <c r="A37" s="109"/>
      <c r="B37" s="38" t="s">
        <v>1051</v>
      </c>
      <c r="C37" s="39"/>
      <c r="D37" s="39"/>
      <c r="E37" s="98"/>
      <c r="F37" s="40" t="s">
        <v>1022</v>
      </c>
      <c r="G37" s="36">
        <v>53.82</v>
      </c>
      <c r="H37" s="47"/>
      <c r="I37" s="183">
        <v>18.99</v>
      </c>
      <c r="J37" s="88"/>
      <c r="K37" s="297">
        <f>ROUND(G37*I37,2)</f>
        <v>1022.04</v>
      </c>
      <c r="L37" s="89"/>
      <c r="M37" s="52">
        <f>K37</f>
        <v>1022.04</v>
      </c>
      <c r="O37" s="102"/>
      <c r="P37" s="102"/>
    </row>
    <row r="38" spans="1:16" s="101" customFormat="1" ht="11.25" customHeight="1">
      <c r="A38" s="120" t="s">
        <v>872</v>
      </c>
      <c r="B38" s="79" t="s">
        <v>1033</v>
      </c>
      <c r="C38" s="39"/>
      <c r="D38" s="39"/>
      <c r="E38" s="98"/>
      <c r="F38" s="40"/>
      <c r="G38" s="36"/>
      <c r="H38" s="47"/>
      <c r="I38" s="183"/>
      <c r="J38" s="88"/>
      <c r="K38" s="45"/>
      <c r="L38" s="89"/>
      <c r="M38" s="52"/>
      <c r="O38" s="102"/>
      <c r="P38" s="102"/>
    </row>
    <row r="39" spans="1:16" s="101" customFormat="1" ht="11.25" customHeight="1">
      <c r="A39" s="109" t="s">
        <v>873</v>
      </c>
      <c r="B39" s="38" t="s">
        <v>1034</v>
      </c>
      <c r="C39" s="39"/>
      <c r="D39" s="39"/>
      <c r="E39" s="98"/>
      <c r="F39" s="40"/>
      <c r="G39" s="41"/>
      <c r="H39" s="48"/>
      <c r="I39" s="183"/>
      <c r="J39" s="94"/>
      <c r="K39" s="45"/>
      <c r="L39" s="95"/>
      <c r="M39" s="53"/>
      <c r="O39" s="102"/>
      <c r="P39" s="102"/>
    </row>
    <row r="40" spans="1:16" s="101" customFormat="1" ht="11.25" customHeight="1">
      <c r="A40" s="109"/>
      <c r="B40" s="38" t="s">
        <v>1035</v>
      </c>
      <c r="C40" s="39"/>
      <c r="D40" s="39"/>
      <c r="E40" s="98"/>
      <c r="F40" s="40" t="s">
        <v>1022</v>
      </c>
      <c r="G40" s="41">
        <v>50.4</v>
      </c>
      <c r="H40" s="48"/>
      <c r="I40" s="183">
        <v>2.39</v>
      </c>
      <c r="J40" s="94"/>
      <c r="K40" s="297">
        <f>ROUND(G40*I40,2)</f>
        <v>120.46</v>
      </c>
      <c r="L40" s="95"/>
      <c r="M40" s="53"/>
      <c r="O40" s="102"/>
      <c r="P40" s="102"/>
    </row>
    <row r="41" spans="1:16" s="101" customFormat="1" ht="11.25" customHeight="1">
      <c r="A41" s="109" t="s">
        <v>937</v>
      </c>
      <c r="B41" s="38" t="s">
        <v>1157</v>
      </c>
      <c r="C41" s="39"/>
      <c r="D41" s="39"/>
      <c r="E41" s="98"/>
      <c r="F41" s="40" t="s">
        <v>1022</v>
      </c>
      <c r="G41" s="41">
        <v>68.4</v>
      </c>
      <c r="H41" s="48"/>
      <c r="I41" s="183">
        <v>5.38</v>
      </c>
      <c r="J41" s="94"/>
      <c r="K41" s="297">
        <f>ROUND(G41*I41,2)</f>
        <v>367.99</v>
      </c>
      <c r="L41" s="95"/>
      <c r="M41" s="53"/>
      <c r="O41" s="102"/>
      <c r="P41" s="102"/>
    </row>
    <row r="42" spans="1:16" s="101" customFormat="1" ht="11.25" customHeight="1">
      <c r="A42" s="109" t="s">
        <v>938</v>
      </c>
      <c r="B42" s="38" t="s">
        <v>1037</v>
      </c>
      <c r="C42" s="39"/>
      <c r="D42" s="39"/>
      <c r="E42" s="98"/>
      <c r="F42" s="40" t="s">
        <v>1022</v>
      </c>
      <c r="G42" s="41">
        <v>50.4</v>
      </c>
      <c r="H42" s="48"/>
      <c r="I42" s="183">
        <v>16.43</v>
      </c>
      <c r="J42" s="94"/>
      <c r="K42" s="297">
        <f>ROUND(G42*I42,2)</f>
        <v>828.07</v>
      </c>
      <c r="L42" s="95"/>
      <c r="M42" s="53">
        <f>SUM(K40:K42)</f>
        <v>1316.52</v>
      </c>
      <c r="O42" s="102"/>
      <c r="P42" s="102"/>
    </row>
    <row r="43" spans="1:16" s="101" customFormat="1" ht="11.25" customHeight="1">
      <c r="A43" s="120" t="s">
        <v>939</v>
      </c>
      <c r="B43" s="169" t="s">
        <v>1025</v>
      </c>
      <c r="C43" s="137"/>
      <c r="D43" s="137"/>
      <c r="E43" s="138"/>
      <c r="F43" s="139"/>
      <c r="G43" s="41"/>
      <c r="H43" s="48"/>
      <c r="I43" s="185"/>
      <c r="J43" s="94"/>
      <c r="K43" s="45"/>
      <c r="L43" s="95"/>
      <c r="M43" s="53"/>
      <c r="O43" s="102"/>
      <c r="P43" s="102"/>
    </row>
    <row r="44" spans="1:16" s="101" customFormat="1" ht="11.25" customHeight="1" thickBot="1">
      <c r="A44" s="109" t="s">
        <v>940</v>
      </c>
      <c r="B44" s="160" t="s">
        <v>1042</v>
      </c>
      <c r="C44" s="137"/>
      <c r="D44" s="137"/>
      <c r="E44" s="138"/>
      <c r="F44" s="139" t="s">
        <v>1022</v>
      </c>
      <c r="G44" s="41">
        <v>438.25</v>
      </c>
      <c r="H44" s="48"/>
      <c r="I44" s="183">
        <v>9.34</v>
      </c>
      <c r="J44" s="94"/>
      <c r="K44" s="297">
        <f>ROUND(G44*I44,2)</f>
        <v>4093.26</v>
      </c>
      <c r="L44" s="95"/>
      <c r="M44" s="53">
        <f>K44</f>
        <v>4093.26</v>
      </c>
      <c r="O44" s="102"/>
      <c r="P44" s="102"/>
    </row>
    <row r="45" spans="1:13" ht="19.5" customHeight="1" thickTop="1">
      <c r="A45" s="69" t="str">
        <f>Plan1!A52</f>
        <v>DATA:   03/03/2005   </v>
      </c>
      <c r="B45" s="70"/>
      <c r="C45" s="71" t="s">
        <v>1026</v>
      </c>
      <c r="D45" s="70"/>
      <c r="E45" s="72"/>
      <c r="F45" s="70" t="s">
        <v>1013</v>
      </c>
      <c r="G45" s="72"/>
      <c r="H45" s="70" t="s">
        <v>1020</v>
      </c>
      <c r="I45" s="72"/>
      <c r="J45" s="70"/>
      <c r="K45" s="104">
        <f>SUM(K5:K44)</f>
        <v>341681.2799999996</v>
      </c>
      <c r="L45" s="97"/>
      <c r="M45" s="345">
        <f>SUM(M5:M44)</f>
        <v>341681.2799999998</v>
      </c>
    </row>
    <row r="46" spans="1:13" ht="19.5" customHeight="1" thickBot="1">
      <c r="A46" s="24"/>
      <c r="B46" s="25"/>
      <c r="C46" s="56"/>
      <c r="D46" s="23"/>
      <c r="E46" s="57"/>
      <c r="F46" s="23"/>
      <c r="G46" s="57"/>
      <c r="H46" s="23" t="s">
        <v>1021</v>
      </c>
      <c r="I46" s="57"/>
      <c r="J46" s="23"/>
      <c r="K46" s="73"/>
      <c r="L46" s="23"/>
      <c r="M46" s="346"/>
    </row>
    <row r="47" spans="1:13" ht="15" customHeight="1" thickTop="1">
      <c r="A47" s="167"/>
      <c r="B47" s="55"/>
      <c r="C47" s="164"/>
      <c r="D47" s="161"/>
      <c r="E47" s="161"/>
      <c r="F47" s="166"/>
      <c r="M47" s="75"/>
    </row>
    <row r="48" spans="1:6" ht="15" customHeight="1">
      <c r="A48" s="167"/>
      <c r="B48" s="164"/>
      <c r="C48" s="164"/>
      <c r="D48" s="164"/>
      <c r="E48" s="164"/>
      <c r="F48" s="166"/>
    </row>
    <row r="49" spans="2:6" ht="15" customHeight="1">
      <c r="B49" s="179"/>
      <c r="C49" s="164"/>
      <c r="D49" s="164"/>
      <c r="E49" s="164"/>
      <c r="F49" s="166"/>
    </row>
    <row r="50" spans="2:6" ht="15" customHeight="1">
      <c r="B50" s="174"/>
      <c r="C50" s="164"/>
      <c r="D50" s="164"/>
      <c r="E50" s="164"/>
      <c r="F50" s="166"/>
    </row>
    <row r="51" spans="2:6" ht="15" customHeight="1">
      <c r="B51" s="164"/>
      <c r="C51" s="164"/>
      <c r="D51" s="164"/>
      <c r="E51" s="164"/>
      <c r="F51" s="166"/>
    </row>
    <row r="52" spans="2:6" ht="15" customHeight="1">
      <c r="B52" s="174"/>
      <c r="C52" s="164"/>
      <c r="D52" s="164"/>
      <c r="E52" s="164"/>
      <c r="F52" s="166"/>
    </row>
    <row r="53" spans="2:6" ht="15" customHeight="1">
      <c r="B53" s="164"/>
      <c r="C53" s="164"/>
      <c r="D53" s="164"/>
      <c r="E53" s="164"/>
      <c r="F53" s="166"/>
    </row>
    <row r="54" spans="2:6" ht="15" customHeight="1">
      <c r="B54" s="164"/>
      <c r="C54" s="164"/>
      <c r="D54" s="164"/>
      <c r="E54" s="164"/>
      <c r="F54" s="166"/>
    </row>
    <row r="55" spans="2:6" ht="15" customHeight="1">
      <c r="B55" s="174"/>
      <c r="C55" s="164"/>
      <c r="D55" s="164"/>
      <c r="E55" s="164"/>
      <c r="F55" s="166"/>
    </row>
    <row r="56" spans="2:6" ht="15" customHeight="1">
      <c r="B56" s="164"/>
      <c r="C56" s="164"/>
      <c r="D56" s="164"/>
      <c r="E56" s="164"/>
      <c r="F56" s="166"/>
    </row>
    <row r="57" spans="2:6" ht="15" customHeight="1">
      <c r="B57" s="164"/>
      <c r="C57" s="164"/>
      <c r="D57" s="164"/>
      <c r="E57" s="164"/>
      <c r="F57" s="166"/>
    </row>
    <row r="58" spans="2:6" ht="15" customHeight="1">
      <c r="B58" s="164"/>
      <c r="C58" s="164"/>
      <c r="D58" s="164"/>
      <c r="E58" s="164"/>
      <c r="F58" s="166"/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zoomScalePageLayoutView="0" workbookViewId="0" topLeftCell="A1">
      <selection activeCell="K43" sqref="K43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1014</v>
      </c>
    </row>
    <row r="2" spans="1:13" ht="15" customHeight="1" thickTop="1">
      <c r="A2" s="7"/>
      <c r="B2" s="31" t="s">
        <v>1005</v>
      </c>
      <c r="C2" s="4"/>
      <c r="D2" s="193" t="s">
        <v>953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1006</v>
      </c>
      <c r="C3" s="5"/>
      <c r="D3" s="199"/>
      <c r="E3" s="199"/>
      <c r="F3" s="199"/>
      <c r="G3" s="199"/>
      <c r="H3" s="58"/>
      <c r="I3" s="60" t="s">
        <v>1015</v>
      </c>
      <c r="J3" s="3"/>
      <c r="K3" s="42"/>
      <c r="L3" s="59"/>
      <c r="M3" s="81" t="s">
        <v>887</v>
      </c>
    </row>
    <row r="4" spans="1:13" ht="15" customHeight="1" thickTop="1">
      <c r="A4" s="8"/>
      <c r="B4" s="34" t="s">
        <v>1007</v>
      </c>
      <c r="C4" s="5"/>
      <c r="D4" s="199" t="s">
        <v>1027</v>
      </c>
      <c r="E4" s="199"/>
      <c r="F4" s="199"/>
      <c r="G4" s="199"/>
      <c r="H4" s="61" t="s">
        <v>1008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1009</v>
      </c>
      <c r="I5" s="65"/>
      <c r="J5" s="64"/>
      <c r="K5" s="302">
        <f>Plan2!K48</f>
        <v>37864.52999999999</v>
      </c>
      <c r="L5" s="66"/>
      <c r="M5" s="339">
        <f>Plan2!M48</f>
        <v>37864.530000000006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1016</v>
      </c>
      <c r="K6" s="14"/>
      <c r="L6" s="14"/>
      <c r="M6" s="341"/>
    </row>
    <row r="7" spans="1:13" ht="15" customHeight="1">
      <c r="A7" s="11" t="s">
        <v>1010</v>
      </c>
      <c r="B7" s="12"/>
      <c r="C7" s="16" t="s">
        <v>1011</v>
      </c>
      <c r="D7" s="12"/>
      <c r="E7" s="12"/>
      <c r="F7" s="17" t="s">
        <v>1012</v>
      </c>
      <c r="G7" s="18" t="s">
        <v>1017</v>
      </c>
      <c r="H7" s="43" t="s">
        <v>1018</v>
      </c>
      <c r="I7" s="43"/>
      <c r="J7" s="49" t="s">
        <v>1019</v>
      </c>
      <c r="K7" s="44"/>
      <c r="L7" s="49" t="s">
        <v>4</v>
      </c>
      <c r="M7" s="347"/>
    </row>
    <row r="8" spans="1:13" ht="6.7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1.25" customHeight="1" thickTop="1">
      <c r="A9" s="78" t="s">
        <v>71</v>
      </c>
      <c r="B9" s="77" t="s">
        <v>1044</v>
      </c>
      <c r="C9" s="39"/>
      <c r="D9" s="39"/>
      <c r="E9" s="68"/>
      <c r="F9" s="40"/>
      <c r="G9" s="99"/>
      <c r="H9" s="113"/>
      <c r="I9" s="113"/>
      <c r="J9" s="105"/>
      <c r="K9" s="106"/>
      <c r="L9" s="113"/>
      <c r="M9" s="343"/>
    </row>
    <row r="10" spans="1:13" ht="11.25" customHeight="1">
      <c r="A10" s="37" t="s">
        <v>72</v>
      </c>
      <c r="B10" s="100" t="s">
        <v>1045</v>
      </c>
      <c r="C10" s="39"/>
      <c r="D10" s="67"/>
      <c r="E10" s="68"/>
      <c r="F10" s="40"/>
      <c r="G10" s="41"/>
      <c r="H10" s="113"/>
      <c r="I10" s="113"/>
      <c r="J10" s="105"/>
      <c r="K10" s="106"/>
      <c r="L10" s="113"/>
      <c r="M10" s="343"/>
    </row>
    <row r="11" spans="1:13" ht="11.25" customHeight="1">
      <c r="A11" s="37"/>
      <c r="B11" s="100" t="s">
        <v>1178</v>
      </c>
      <c r="C11" s="39"/>
      <c r="D11" s="67"/>
      <c r="E11" s="68"/>
      <c r="F11" s="40" t="s">
        <v>1022</v>
      </c>
      <c r="G11" s="41">
        <v>4.4</v>
      </c>
      <c r="H11" s="113"/>
      <c r="I11" s="183">
        <v>265.35</v>
      </c>
      <c r="J11" s="105"/>
      <c r="K11" s="297">
        <f>ROUND(G11*I11,2)</f>
        <v>1167.54</v>
      </c>
      <c r="L11" s="113"/>
      <c r="M11" s="344">
        <f>K11</f>
        <v>1167.54</v>
      </c>
    </row>
    <row r="12" spans="1:13" ht="11.25" customHeight="1">
      <c r="A12" s="78" t="s">
        <v>79</v>
      </c>
      <c r="B12" s="77" t="s">
        <v>1046</v>
      </c>
      <c r="C12" s="39"/>
      <c r="D12" s="67"/>
      <c r="E12" s="68"/>
      <c r="F12" s="40"/>
      <c r="G12" s="41"/>
      <c r="H12" s="113"/>
      <c r="I12" s="183"/>
      <c r="J12" s="105"/>
      <c r="K12" s="297"/>
      <c r="L12" s="113"/>
      <c r="M12" s="343"/>
    </row>
    <row r="13" spans="1:13" ht="11.25" customHeight="1">
      <c r="A13" s="37" t="s">
        <v>80</v>
      </c>
      <c r="B13" s="27" t="s">
        <v>1047</v>
      </c>
      <c r="C13" s="39"/>
      <c r="D13" s="67"/>
      <c r="E13" s="68"/>
      <c r="F13" s="40" t="s">
        <v>1022</v>
      </c>
      <c r="G13" s="41">
        <v>3.08</v>
      </c>
      <c r="H13" s="113"/>
      <c r="I13" s="183">
        <v>59.8</v>
      </c>
      <c r="J13" s="105"/>
      <c r="K13" s="297">
        <f aca="true" t="shared" si="0" ref="K13:K45">ROUND(G13*I13,2)</f>
        <v>184.18</v>
      </c>
      <c r="L13" s="113"/>
      <c r="M13" s="344">
        <f>K13</f>
        <v>184.18</v>
      </c>
    </row>
    <row r="14" spans="1:13" ht="11.25" customHeight="1">
      <c r="A14" s="78" t="s">
        <v>922</v>
      </c>
      <c r="B14" s="116" t="s">
        <v>1025</v>
      </c>
      <c r="C14" s="28"/>
      <c r="D14" s="67"/>
      <c r="E14" s="29"/>
      <c r="F14" s="40"/>
      <c r="G14" s="41"/>
      <c r="H14" s="113"/>
      <c r="I14" s="183"/>
      <c r="J14" s="105"/>
      <c r="K14" s="297"/>
      <c r="L14" s="113"/>
      <c r="M14" s="343"/>
    </row>
    <row r="15" spans="1:13" ht="11.25" customHeight="1">
      <c r="A15" s="37" t="s">
        <v>923</v>
      </c>
      <c r="B15" s="100" t="s">
        <v>1040</v>
      </c>
      <c r="C15" s="28"/>
      <c r="D15" s="28"/>
      <c r="E15" s="29"/>
      <c r="F15" s="40"/>
      <c r="G15" s="41"/>
      <c r="H15" s="113"/>
      <c r="I15" s="183"/>
      <c r="J15" s="105"/>
      <c r="K15" s="297"/>
      <c r="L15" s="113"/>
      <c r="M15" s="343"/>
    </row>
    <row r="16" spans="1:13" ht="11.25" customHeight="1">
      <c r="A16" s="37"/>
      <c r="B16" s="100" t="s">
        <v>1041</v>
      </c>
      <c r="C16" s="28"/>
      <c r="D16" s="28"/>
      <c r="E16" s="29"/>
      <c r="F16" s="40" t="s">
        <v>1022</v>
      </c>
      <c r="G16" s="41">
        <v>48.16</v>
      </c>
      <c r="H16" s="113"/>
      <c r="I16" s="183">
        <v>5.62</v>
      </c>
      <c r="J16" s="105"/>
      <c r="K16" s="297">
        <f t="shared" si="0"/>
        <v>270.66</v>
      </c>
      <c r="L16" s="113"/>
      <c r="M16" s="343"/>
    </row>
    <row r="17" spans="1:13" ht="11.25" customHeight="1">
      <c r="A17" s="35" t="s">
        <v>924</v>
      </c>
      <c r="B17" s="100" t="s">
        <v>1042</v>
      </c>
      <c r="C17" s="28"/>
      <c r="D17" s="28"/>
      <c r="E17" s="29"/>
      <c r="F17" s="30" t="s">
        <v>1022</v>
      </c>
      <c r="G17" s="36">
        <v>48.16</v>
      </c>
      <c r="H17" s="113"/>
      <c r="I17" s="183">
        <v>9.34</v>
      </c>
      <c r="J17" s="105"/>
      <c r="K17" s="297">
        <f t="shared" si="0"/>
        <v>449.81</v>
      </c>
      <c r="L17" s="113"/>
      <c r="M17" s="343"/>
    </row>
    <row r="18" spans="1:13" ht="11.25" customHeight="1">
      <c r="A18" s="181" t="s">
        <v>925</v>
      </c>
      <c r="B18" s="182" t="s">
        <v>1163</v>
      </c>
      <c r="C18" s="14"/>
      <c r="D18" s="14"/>
      <c r="E18" s="122"/>
      <c r="F18" s="13" t="s">
        <v>1022</v>
      </c>
      <c r="G18" s="162">
        <v>9.24</v>
      </c>
      <c r="H18" s="14"/>
      <c r="I18" s="185">
        <v>8.65</v>
      </c>
      <c r="J18" s="13"/>
      <c r="K18" s="297">
        <f t="shared" si="0"/>
        <v>79.93</v>
      </c>
      <c r="L18" s="14"/>
      <c r="M18" s="342">
        <f>SUM(K16:K18)</f>
        <v>800.4000000000001</v>
      </c>
    </row>
    <row r="19" spans="1:13" ht="11.25" customHeight="1">
      <c r="A19" s="132" t="s">
        <v>81</v>
      </c>
      <c r="B19" s="133" t="s">
        <v>1099</v>
      </c>
      <c r="C19" s="14"/>
      <c r="D19" s="14"/>
      <c r="E19" s="122"/>
      <c r="F19" s="13"/>
      <c r="G19" s="123"/>
      <c r="H19" s="14"/>
      <c r="I19" s="185"/>
      <c r="J19" s="13"/>
      <c r="K19" s="297"/>
      <c r="L19" s="14"/>
      <c r="M19" s="341"/>
    </row>
    <row r="20" spans="1:13" ht="11.25" customHeight="1">
      <c r="A20" s="120" t="s">
        <v>82</v>
      </c>
      <c r="B20" s="77" t="s">
        <v>1028</v>
      </c>
      <c r="C20" s="28"/>
      <c r="D20" s="28"/>
      <c r="E20" s="29"/>
      <c r="F20" s="30"/>
      <c r="G20" s="118"/>
      <c r="H20" s="113"/>
      <c r="I20" s="183"/>
      <c r="J20" s="105"/>
      <c r="K20" s="297"/>
      <c r="L20" s="113"/>
      <c r="M20" s="343"/>
    </row>
    <row r="21" spans="1:13" ht="11.25" customHeight="1">
      <c r="A21" s="109" t="s">
        <v>83</v>
      </c>
      <c r="B21" s="38" t="s">
        <v>1085</v>
      </c>
      <c r="C21" s="39"/>
      <c r="D21" s="39"/>
      <c r="E21" s="98"/>
      <c r="F21" s="30" t="s">
        <v>1022</v>
      </c>
      <c r="G21" s="118">
        <v>42.6</v>
      </c>
      <c r="H21" s="113"/>
      <c r="I21" s="185">
        <v>6.21</v>
      </c>
      <c r="J21" s="105"/>
      <c r="K21" s="297">
        <f t="shared" si="0"/>
        <v>264.55</v>
      </c>
      <c r="L21" s="113"/>
      <c r="M21" s="343"/>
    </row>
    <row r="22" spans="1:13" ht="11.25" customHeight="1">
      <c r="A22" s="109" t="s">
        <v>84</v>
      </c>
      <c r="B22" s="27" t="s">
        <v>1032</v>
      </c>
      <c r="C22" s="28"/>
      <c r="D22" s="28"/>
      <c r="E22" s="29"/>
      <c r="F22" s="40" t="s">
        <v>1022</v>
      </c>
      <c r="G22" s="118">
        <v>40.6</v>
      </c>
      <c r="H22" s="113"/>
      <c r="I22" s="183">
        <v>2.39</v>
      </c>
      <c r="J22" s="105"/>
      <c r="K22" s="297">
        <f t="shared" si="0"/>
        <v>97.03</v>
      </c>
      <c r="L22" s="113"/>
      <c r="M22" s="343"/>
    </row>
    <row r="23" spans="1:13" ht="11.25" customHeight="1">
      <c r="A23" s="109" t="s">
        <v>85</v>
      </c>
      <c r="B23" s="27" t="s">
        <v>1048</v>
      </c>
      <c r="C23" s="28"/>
      <c r="D23" s="28"/>
      <c r="E23" s="29"/>
      <c r="F23" s="40" t="s">
        <v>1022</v>
      </c>
      <c r="G23" s="36">
        <v>10.48</v>
      </c>
      <c r="H23" s="47"/>
      <c r="I23" s="183">
        <v>7.47</v>
      </c>
      <c r="J23" s="47"/>
      <c r="K23" s="297">
        <f t="shared" si="0"/>
        <v>78.29</v>
      </c>
      <c r="L23" s="46"/>
      <c r="M23" s="52">
        <f>SUM(K21:K23)</f>
        <v>439.87000000000006</v>
      </c>
    </row>
    <row r="24" spans="1:13" ht="11.25" customHeight="1">
      <c r="A24" s="120" t="s">
        <v>86</v>
      </c>
      <c r="B24" s="79" t="s">
        <v>1060</v>
      </c>
      <c r="C24" s="28"/>
      <c r="D24" s="28"/>
      <c r="E24" s="29"/>
      <c r="F24" s="40"/>
      <c r="G24" s="36"/>
      <c r="H24" s="47"/>
      <c r="I24" s="45"/>
      <c r="J24" s="47"/>
      <c r="K24" s="297"/>
      <c r="L24" s="46"/>
      <c r="M24" s="52"/>
    </row>
    <row r="25" spans="1:13" ht="11.25" customHeight="1">
      <c r="A25" s="109" t="s">
        <v>87</v>
      </c>
      <c r="B25" s="38" t="s">
        <v>1090</v>
      </c>
      <c r="C25" s="28"/>
      <c r="D25" s="28"/>
      <c r="E25" s="29"/>
      <c r="F25" s="40"/>
      <c r="G25" s="36"/>
      <c r="H25" s="47"/>
      <c r="I25" s="45"/>
      <c r="J25" s="47"/>
      <c r="K25" s="297"/>
      <c r="L25" s="46"/>
      <c r="M25" s="52"/>
    </row>
    <row r="26" spans="1:13" ht="11.25" customHeight="1">
      <c r="A26" s="109"/>
      <c r="B26" s="38" t="s">
        <v>1089</v>
      </c>
      <c r="C26" s="28"/>
      <c r="D26" s="28"/>
      <c r="E26" s="29"/>
      <c r="F26" s="40" t="s">
        <v>1023</v>
      </c>
      <c r="G26" s="36">
        <v>4</v>
      </c>
      <c r="H26" s="47"/>
      <c r="I26" s="45">
        <v>112.64</v>
      </c>
      <c r="J26" s="47"/>
      <c r="K26" s="297">
        <f t="shared" si="0"/>
        <v>450.56</v>
      </c>
      <c r="L26" s="46"/>
      <c r="M26" s="52"/>
    </row>
    <row r="27" spans="1:13" ht="11.25" customHeight="1">
      <c r="A27" s="109" t="s">
        <v>88</v>
      </c>
      <c r="B27" s="38" t="s">
        <v>1092</v>
      </c>
      <c r="C27" s="28"/>
      <c r="D27" s="28"/>
      <c r="E27" s="29"/>
      <c r="F27" s="40" t="s">
        <v>1023</v>
      </c>
      <c r="G27" s="36">
        <v>1</v>
      </c>
      <c r="H27" s="47"/>
      <c r="I27" s="45">
        <v>45.36</v>
      </c>
      <c r="J27" s="47"/>
      <c r="K27" s="297">
        <f t="shared" si="0"/>
        <v>45.36</v>
      </c>
      <c r="L27" s="46"/>
      <c r="M27" s="52"/>
    </row>
    <row r="28" spans="1:13" ht="11.25" customHeight="1">
      <c r="A28" s="109" t="s">
        <v>89</v>
      </c>
      <c r="B28" s="38" t="s">
        <v>1093</v>
      </c>
      <c r="C28" s="28"/>
      <c r="D28" s="28"/>
      <c r="E28" s="29"/>
      <c r="F28" s="40" t="s">
        <v>1023</v>
      </c>
      <c r="G28" s="36">
        <v>4</v>
      </c>
      <c r="H28" s="47"/>
      <c r="I28" s="45">
        <v>49.85</v>
      </c>
      <c r="J28" s="47"/>
      <c r="K28" s="297">
        <f t="shared" si="0"/>
        <v>199.4</v>
      </c>
      <c r="L28" s="46"/>
      <c r="M28" s="52"/>
    </row>
    <row r="29" spans="1:13" ht="11.25" customHeight="1">
      <c r="A29" s="109" t="s">
        <v>90</v>
      </c>
      <c r="B29" s="38" t="s">
        <v>1097</v>
      </c>
      <c r="C29" s="28"/>
      <c r="D29" s="28"/>
      <c r="E29" s="29"/>
      <c r="F29" s="40"/>
      <c r="G29" s="36"/>
      <c r="H29" s="47"/>
      <c r="I29" s="45"/>
      <c r="J29" s="47"/>
      <c r="K29" s="297"/>
      <c r="L29" s="46"/>
      <c r="M29" s="52"/>
    </row>
    <row r="30" spans="1:13" ht="11.25" customHeight="1">
      <c r="A30" s="109"/>
      <c r="B30" s="38" t="s">
        <v>1098</v>
      </c>
      <c r="C30" s="28"/>
      <c r="D30" s="28"/>
      <c r="E30" s="29"/>
      <c r="F30" s="40" t="s">
        <v>1023</v>
      </c>
      <c r="G30" s="36">
        <v>2</v>
      </c>
      <c r="H30" s="47"/>
      <c r="I30" s="45">
        <v>130.58</v>
      </c>
      <c r="J30" s="47"/>
      <c r="K30" s="297">
        <f t="shared" si="0"/>
        <v>261.16</v>
      </c>
      <c r="L30" s="46"/>
      <c r="M30" s="52">
        <f>SUM(K26:K30)</f>
        <v>956.48</v>
      </c>
    </row>
    <row r="31" spans="1:13" ht="11.25" customHeight="1">
      <c r="A31" s="120" t="s">
        <v>91</v>
      </c>
      <c r="B31" s="79" t="s">
        <v>1138</v>
      </c>
      <c r="C31" s="28"/>
      <c r="D31" s="28"/>
      <c r="E31" s="29"/>
      <c r="F31" s="40"/>
      <c r="G31" s="36"/>
      <c r="H31" s="47"/>
      <c r="I31" s="45"/>
      <c r="J31" s="47"/>
      <c r="K31" s="297"/>
      <c r="L31" s="46"/>
      <c r="M31" s="52"/>
    </row>
    <row r="32" spans="1:13" ht="11.25" customHeight="1">
      <c r="A32" s="109" t="s">
        <v>92</v>
      </c>
      <c r="B32" s="38" t="s">
        <v>1158</v>
      </c>
      <c r="C32" s="28"/>
      <c r="D32" s="28"/>
      <c r="E32" s="29"/>
      <c r="F32" s="40" t="s">
        <v>1023</v>
      </c>
      <c r="G32" s="36">
        <v>1</v>
      </c>
      <c r="H32" s="47"/>
      <c r="I32" s="45">
        <v>43.2</v>
      </c>
      <c r="J32" s="47"/>
      <c r="K32" s="297">
        <f t="shared" si="0"/>
        <v>43.2</v>
      </c>
      <c r="L32" s="46"/>
      <c r="M32" s="52">
        <f>K32</f>
        <v>43.2</v>
      </c>
    </row>
    <row r="33" spans="1:13" ht="11.25" customHeight="1">
      <c r="A33" s="76" t="s">
        <v>93</v>
      </c>
      <c r="B33" s="79" t="s">
        <v>1049</v>
      </c>
      <c r="C33" s="28"/>
      <c r="D33" s="28"/>
      <c r="E33" s="29"/>
      <c r="F33" s="40"/>
      <c r="G33" s="36"/>
      <c r="H33" s="47"/>
      <c r="I33" s="45"/>
      <c r="J33" s="47"/>
      <c r="K33" s="297"/>
      <c r="L33" s="46"/>
      <c r="M33" s="52"/>
    </row>
    <row r="34" spans="1:13" ht="11.25" customHeight="1">
      <c r="A34" s="35" t="s">
        <v>94</v>
      </c>
      <c r="B34" s="38" t="s">
        <v>1050</v>
      </c>
      <c r="C34" s="28"/>
      <c r="D34" s="28"/>
      <c r="E34" s="29"/>
      <c r="F34" s="40"/>
      <c r="G34" s="36"/>
      <c r="H34" s="47"/>
      <c r="I34" s="45"/>
      <c r="J34" s="47"/>
      <c r="K34" s="297"/>
      <c r="L34" s="46"/>
      <c r="M34" s="52"/>
    </row>
    <row r="35" spans="1:13" ht="11.25" customHeight="1">
      <c r="A35" s="35"/>
      <c r="B35" s="38" t="s">
        <v>1051</v>
      </c>
      <c r="C35" s="28"/>
      <c r="D35" s="28"/>
      <c r="E35" s="29"/>
      <c r="F35" s="40" t="s">
        <v>1022</v>
      </c>
      <c r="G35" s="36">
        <v>22.36</v>
      </c>
      <c r="H35" s="47"/>
      <c r="I35" s="45">
        <v>18.99</v>
      </c>
      <c r="J35" s="47"/>
      <c r="K35" s="297">
        <f t="shared" si="0"/>
        <v>424.62</v>
      </c>
      <c r="L35" s="46"/>
      <c r="M35" s="52">
        <f>K35</f>
        <v>424.62</v>
      </c>
    </row>
    <row r="36" spans="1:13" ht="11.25" customHeight="1">
      <c r="A36" s="76" t="s">
        <v>95</v>
      </c>
      <c r="B36" s="79" t="s">
        <v>1033</v>
      </c>
      <c r="C36" s="28"/>
      <c r="D36" s="28"/>
      <c r="E36" s="29"/>
      <c r="F36" s="30"/>
      <c r="G36" s="36"/>
      <c r="H36" s="47"/>
      <c r="I36" s="45"/>
      <c r="J36" s="47"/>
      <c r="K36" s="297"/>
      <c r="L36" s="46"/>
      <c r="M36" s="52"/>
    </row>
    <row r="37" spans="1:16" s="101" customFormat="1" ht="11.25" customHeight="1">
      <c r="A37" s="35" t="s">
        <v>96</v>
      </c>
      <c r="B37" s="38" t="s">
        <v>1034</v>
      </c>
      <c r="C37" s="39"/>
      <c r="D37" s="39"/>
      <c r="E37" s="98"/>
      <c r="F37" s="40"/>
      <c r="G37" s="36"/>
      <c r="H37" s="47"/>
      <c r="I37" s="45"/>
      <c r="J37" s="88"/>
      <c r="K37" s="297"/>
      <c r="L37" s="89"/>
      <c r="M37" s="90"/>
      <c r="O37" s="102"/>
      <c r="P37" s="102"/>
    </row>
    <row r="38" spans="1:16" s="101" customFormat="1" ht="11.25" customHeight="1">
      <c r="A38" s="35"/>
      <c r="B38" s="38" t="s">
        <v>1035</v>
      </c>
      <c r="C38" s="39"/>
      <c r="D38" s="39"/>
      <c r="E38" s="98"/>
      <c r="F38" s="40" t="s">
        <v>1022</v>
      </c>
      <c r="G38" s="36">
        <v>40.6</v>
      </c>
      <c r="H38" s="47"/>
      <c r="I38" s="45">
        <v>2.39</v>
      </c>
      <c r="J38" s="88"/>
      <c r="K38" s="297">
        <f t="shared" si="0"/>
        <v>97.03</v>
      </c>
      <c r="L38" s="89"/>
      <c r="M38" s="90"/>
      <c r="O38" s="102"/>
      <c r="P38" s="102"/>
    </row>
    <row r="39" spans="1:16" s="101" customFormat="1" ht="11.25" customHeight="1">
      <c r="A39" s="37" t="s">
        <v>97</v>
      </c>
      <c r="B39" s="38" t="s">
        <v>1037</v>
      </c>
      <c r="C39" s="39"/>
      <c r="D39" s="39"/>
      <c r="E39" s="98"/>
      <c r="F39" s="40" t="s">
        <v>1022</v>
      </c>
      <c r="G39" s="41">
        <v>40.6</v>
      </c>
      <c r="H39" s="48"/>
      <c r="I39" s="103">
        <v>16.43</v>
      </c>
      <c r="J39" s="94"/>
      <c r="K39" s="297">
        <f t="shared" si="0"/>
        <v>667.06</v>
      </c>
      <c r="L39" s="95"/>
      <c r="M39" s="96"/>
      <c r="O39" s="102"/>
      <c r="P39" s="102"/>
    </row>
    <row r="40" spans="1:16" s="101" customFormat="1" ht="11.25" customHeight="1">
      <c r="A40" s="37" t="s">
        <v>98</v>
      </c>
      <c r="B40" s="38" t="s">
        <v>1038</v>
      </c>
      <c r="C40" s="39"/>
      <c r="D40" s="39"/>
      <c r="E40" s="98"/>
      <c r="F40" s="40"/>
      <c r="G40" s="41"/>
      <c r="H40" s="48"/>
      <c r="I40" s="93"/>
      <c r="J40" s="94"/>
      <c r="K40" s="297"/>
      <c r="L40" s="95"/>
      <c r="M40" s="96"/>
      <c r="O40" s="102"/>
      <c r="P40" s="102"/>
    </row>
    <row r="41" spans="1:16" s="101" customFormat="1" ht="11.25" customHeight="1">
      <c r="A41" s="37"/>
      <c r="B41" s="38" t="s">
        <v>1039</v>
      </c>
      <c r="C41" s="39"/>
      <c r="D41" s="39"/>
      <c r="E41" s="98"/>
      <c r="F41" s="40" t="s">
        <v>1022</v>
      </c>
      <c r="G41" s="41">
        <v>34.1</v>
      </c>
      <c r="H41" s="48"/>
      <c r="I41" s="103">
        <v>28.36</v>
      </c>
      <c r="J41" s="94"/>
      <c r="K41" s="297">
        <f t="shared" si="0"/>
        <v>967.08</v>
      </c>
      <c r="L41" s="95"/>
      <c r="M41" s="53"/>
      <c r="O41" s="102"/>
      <c r="P41" s="102"/>
    </row>
    <row r="42" spans="1:16" s="101" customFormat="1" ht="11.25" customHeight="1">
      <c r="A42" s="37" t="s">
        <v>99</v>
      </c>
      <c r="B42" s="84" t="s">
        <v>1057</v>
      </c>
      <c r="C42" s="39"/>
      <c r="D42" s="39"/>
      <c r="E42" s="98"/>
      <c r="F42" s="40" t="s">
        <v>1024</v>
      </c>
      <c r="G42" s="41">
        <v>17.4</v>
      </c>
      <c r="H42" s="48"/>
      <c r="I42" s="103">
        <v>18.2</v>
      </c>
      <c r="J42" s="94"/>
      <c r="K42" s="297">
        <f t="shared" si="0"/>
        <v>316.68</v>
      </c>
      <c r="L42" s="95"/>
      <c r="M42" s="53"/>
      <c r="O42" s="102"/>
      <c r="P42" s="102"/>
    </row>
    <row r="43" spans="1:16" s="101" customFormat="1" ht="11.25" customHeight="1">
      <c r="A43" s="37" t="s">
        <v>100</v>
      </c>
      <c r="B43" s="84" t="s">
        <v>1165</v>
      </c>
      <c r="C43" s="39"/>
      <c r="D43" s="67"/>
      <c r="E43" s="68"/>
      <c r="F43" s="40" t="s">
        <v>1024</v>
      </c>
      <c r="G43" s="41">
        <v>8</v>
      </c>
      <c r="H43" s="48"/>
      <c r="I43" s="103">
        <v>22.88</v>
      </c>
      <c r="J43" s="94"/>
      <c r="K43" s="297">
        <f t="shared" si="0"/>
        <v>183.04</v>
      </c>
      <c r="L43" s="95"/>
      <c r="M43" s="53">
        <f>SUM(K38:K43)</f>
        <v>2230.8900000000003</v>
      </c>
      <c r="O43" s="102"/>
      <c r="P43" s="102"/>
    </row>
    <row r="44" spans="1:16" s="101" customFormat="1" ht="11.25" customHeight="1">
      <c r="A44" s="78" t="s">
        <v>101</v>
      </c>
      <c r="B44" s="79" t="s">
        <v>1036</v>
      </c>
      <c r="C44" s="39"/>
      <c r="D44" s="39"/>
      <c r="E44" s="98"/>
      <c r="F44" s="40"/>
      <c r="G44" s="41"/>
      <c r="H44" s="48"/>
      <c r="I44" s="103"/>
      <c r="J44" s="94"/>
      <c r="K44" s="297"/>
      <c r="L44" s="95"/>
      <c r="M44" s="53"/>
      <c r="O44" s="102"/>
      <c r="P44" s="102"/>
    </row>
    <row r="45" spans="1:16" s="101" customFormat="1" ht="11.25" customHeight="1" thickBot="1">
      <c r="A45" s="37" t="s">
        <v>102</v>
      </c>
      <c r="B45" s="38" t="s">
        <v>1087</v>
      </c>
      <c r="C45" s="39"/>
      <c r="D45" s="39"/>
      <c r="E45" s="98"/>
      <c r="F45" s="40" t="s">
        <v>1022</v>
      </c>
      <c r="G45" s="41">
        <v>42.6</v>
      </c>
      <c r="H45" s="48"/>
      <c r="I45" s="103">
        <v>17.04</v>
      </c>
      <c r="J45" s="94"/>
      <c r="K45" s="297">
        <f t="shared" si="0"/>
        <v>725.9</v>
      </c>
      <c r="L45" s="95"/>
      <c r="M45" s="53"/>
      <c r="O45" s="102"/>
      <c r="P45" s="102"/>
    </row>
    <row r="46" spans="1:13" ht="18" customHeight="1" thickTop="1">
      <c r="A46" s="69" t="str">
        <f>Plan1!A52</f>
        <v>DATA:   03/03/2005   </v>
      </c>
      <c r="B46" s="70"/>
      <c r="C46" s="71" t="s">
        <v>1026</v>
      </c>
      <c r="D46" s="70"/>
      <c r="E46" s="72"/>
      <c r="F46" s="70" t="s">
        <v>1013</v>
      </c>
      <c r="G46" s="72"/>
      <c r="H46" s="70" t="s">
        <v>1020</v>
      </c>
      <c r="I46" s="72"/>
      <c r="J46" s="70"/>
      <c r="K46" s="104">
        <f>SUM(K5:K45)</f>
        <v>44837.61</v>
      </c>
      <c r="L46" s="97"/>
      <c r="M46" s="345">
        <f>SUM(M5:M45)</f>
        <v>44111.710000000014</v>
      </c>
    </row>
    <row r="47" spans="1:13" ht="18" customHeight="1" thickBot="1">
      <c r="A47" s="24"/>
      <c r="B47" s="25"/>
      <c r="C47" s="56"/>
      <c r="D47" s="23"/>
      <c r="E47" s="57"/>
      <c r="F47" s="23"/>
      <c r="G47" s="57"/>
      <c r="H47" s="23" t="s">
        <v>1021</v>
      </c>
      <c r="I47" s="57"/>
      <c r="J47" s="23"/>
      <c r="K47" s="73"/>
      <c r="L47" s="23"/>
      <c r="M47" s="346"/>
    </row>
    <row r="48" spans="3:13" ht="15" customHeight="1" thickTop="1">
      <c r="C48" s="55"/>
      <c r="M48" s="75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53"/>
  <sheetViews>
    <sheetView zoomScale="75" zoomScaleNormal="75" zoomScalePageLayoutView="0" workbookViewId="0" topLeftCell="A3">
      <selection activeCell="B10" sqref="B1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3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6.57421875" style="0" customWidth="1"/>
    <col min="13" max="13" width="10.57421875" style="0" customWidth="1"/>
  </cols>
  <sheetData>
    <row r="1" ht="19.5" customHeight="1" thickBot="1">
      <c r="E1" s="26" t="s">
        <v>1014</v>
      </c>
    </row>
    <row r="2" spans="1:13" ht="15" customHeight="1" thickTop="1">
      <c r="A2" s="7"/>
      <c r="B2" s="31" t="s">
        <v>1005</v>
      </c>
      <c r="C2" s="4"/>
      <c r="D2" s="193" t="s">
        <v>953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1006</v>
      </c>
      <c r="C3" s="5"/>
      <c r="D3" s="199"/>
      <c r="E3" s="199"/>
      <c r="F3" s="199"/>
      <c r="G3" s="199"/>
      <c r="H3" s="58"/>
      <c r="I3" s="60" t="s">
        <v>1015</v>
      </c>
      <c r="J3" s="3"/>
      <c r="K3" s="42"/>
      <c r="L3" s="59"/>
      <c r="M3" s="81" t="s">
        <v>914</v>
      </c>
    </row>
    <row r="4" spans="1:13" ht="15" customHeight="1" thickTop="1">
      <c r="A4" s="8"/>
      <c r="B4" s="34" t="s">
        <v>1007</v>
      </c>
      <c r="C4" s="5"/>
      <c r="D4" s="199" t="s">
        <v>1027</v>
      </c>
      <c r="E4" s="199"/>
      <c r="F4" s="199"/>
      <c r="G4" s="199"/>
      <c r="H4" s="61" t="s">
        <v>1008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1009</v>
      </c>
      <c r="I5" s="65"/>
      <c r="J5" s="64"/>
      <c r="K5" s="302">
        <f>Plan29!K45</f>
        <v>341681.2799999996</v>
      </c>
      <c r="L5" s="66"/>
      <c r="M5" s="339">
        <f>Plan29!M45</f>
        <v>341681.2799999998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1016</v>
      </c>
      <c r="K6" s="14"/>
      <c r="L6" s="14"/>
      <c r="M6" s="342"/>
    </row>
    <row r="7" spans="1:13" ht="15" customHeight="1">
      <c r="A7" s="11" t="s">
        <v>1010</v>
      </c>
      <c r="B7" s="12"/>
      <c r="C7" s="16" t="s">
        <v>1011</v>
      </c>
      <c r="D7" s="12"/>
      <c r="E7" s="12"/>
      <c r="F7" s="17" t="s">
        <v>1012</v>
      </c>
      <c r="G7" s="18" t="s">
        <v>1017</v>
      </c>
      <c r="H7" s="43" t="s">
        <v>1018</v>
      </c>
      <c r="I7" s="43"/>
      <c r="J7" s="49" t="s">
        <v>1019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3.5" customHeight="1" thickTop="1">
      <c r="A9" s="128">
        <v>29</v>
      </c>
      <c r="B9" s="178" t="s">
        <v>1155</v>
      </c>
      <c r="C9" s="143"/>
      <c r="D9" s="143"/>
      <c r="E9" s="143"/>
      <c r="F9" s="145"/>
      <c r="G9" s="146"/>
      <c r="H9" s="324"/>
      <c r="I9" s="184"/>
      <c r="J9" s="325"/>
      <c r="K9" s="326"/>
      <c r="L9" s="111"/>
      <c r="M9" s="349"/>
    </row>
    <row r="10" spans="1:13" ht="13.5" customHeight="1">
      <c r="A10" s="121" t="s">
        <v>874</v>
      </c>
      <c r="B10" s="77" t="s">
        <v>1149</v>
      </c>
      <c r="C10" s="152"/>
      <c r="D10" s="152"/>
      <c r="E10" s="152"/>
      <c r="F10" s="154"/>
      <c r="G10" s="162"/>
      <c r="H10" s="306"/>
      <c r="I10" s="185"/>
      <c r="J10" s="327"/>
      <c r="K10" s="328"/>
      <c r="L10" s="14"/>
      <c r="M10" s="342"/>
    </row>
    <row r="11" spans="1:13" ht="13.5" customHeight="1">
      <c r="A11" s="158" t="s">
        <v>875</v>
      </c>
      <c r="B11" s="100" t="s">
        <v>1156</v>
      </c>
      <c r="C11" s="152"/>
      <c r="D11" s="152"/>
      <c r="E11" s="152"/>
      <c r="F11" s="154" t="s">
        <v>1022</v>
      </c>
      <c r="G11" s="162">
        <v>1108</v>
      </c>
      <c r="H11" s="306"/>
      <c r="I11" s="306">
        <v>1.54</v>
      </c>
      <c r="J11" s="327"/>
      <c r="K11" s="297">
        <f>ROUND(G11*I11,2)</f>
        <v>1706.32</v>
      </c>
      <c r="L11" s="14"/>
      <c r="M11" s="342">
        <f>K11</f>
        <v>1706.32</v>
      </c>
    </row>
    <row r="12" spans="1:13" ht="13.5" customHeight="1">
      <c r="A12" s="121" t="s">
        <v>876</v>
      </c>
      <c r="B12" s="77" t="s">
        <v>1033</v>
      </c>
      <c r="C12" s="152"/>
      <c r="D12" s="152"/>
      <c r="E12" s="152"/>
      <c r="F12" s="154"/>
      <c r="G12" s="162"/>
      <c r="H12" s="306"/>
      <c r="I12" s="185"/>
      <c r="J12" s="327"/>
      <c r="K12" s="45"/>
      <c r="L12" s="14"/>
      <c r="M12" s="342"/>
    </row>
    <row r="13" spans="1:13" ht="13.5" customHeight="1">
      <c r="A13" s="158" t="s">
        <v>877</v>
      </c>
      <c r="B13" s="27" t="s">
        <v>1034</v>
      </c>
      <c r="C13" s="152"/>
      <c r="D13" s="152"/>
      <c r="E13" s="152"/>
      <c r="F13" s="154"/>
      <c r="G13" s="162"/>
      <c r="H13" s="306"/>
      <c r="I13" s="185"/>
      <c r="J13" s="327"/>
      <c r="K13" s="329"/>
      <c r="L13" s="14"/>
      <c r="M13" s="342"/>
    </row>
    <row r="14" spans="1:13" ht="13.5" customHeight="1">
      <c r="A14" s="121"/>
      <c r="B14" s="38" t="s">
        <v>1035</v>
      </c>
      <c r="C14" s="152"/>
      <c r="D14" s="152"/>
      <c r="E14" s="152"/>
      <c r="F14" s="154" t="s">
        <v>1022</v>
      </c>
      <c r="G14" s="162">
        <v>1108</v>
      </c>
      <c r="H14" s="306"/>
      <c r="I14" s="185">
        <v>2.39</v>
      </c>
      <c r="J14" s="327"/>
      <c r="K14" s="303">
        <f>ROUND(G14*I14,2)</f>
        <v>2648.12</v>
      </c>
      <c r="L14" s="14"/>
      <c r="M14" s="342"/>
    </row>
    <row r="15" spans="1:13" ht="13.5" customHeight="1">
      <c r="A15" s="158" t="s">
        <v>878</v>
      </c>
      <c r="B15" s="27" t="s">
        <v>1037</v>
      </c>
      <c r="C15" s="152"/>
      <c r="D15" s="152"/>
      <c r="E15" s="152"/>
      <c r="F15" s="154" t="s">
        <v>1022</v>
      </c>
      <c r="G15" s="162">
        <v>1108</v>
      </c>
      <c r="H15" s="306"/>
      <c r="I15" s="185">
        <v>16.43</v>
      </c>
      <c r="J15" s="327"/>
      <c r="K15" s="303">
        <f>ROUND(G15*I15,2)</f>
        <v>18204.44</v>
      </c>
      <c r="L15" s="14"/>
      <c r="M15" s="342">
        <f>SUM(K14:K15)</f>
        <v>20852.559999999998</v>
      </c>
    </row>
    <row r="16" spans="1:13" ht="13.5" customHeight="1">
      <c r="A16" s="121" t="s">
        <v>879</v>
      </c>
      <c r="B16" s="330" t="s">
        <v>1025</v>
      </c>
      <c r="C16" s="14"/>
      <c r="D16" s="14"/>
      <c r="E16" s="14"/>
      <c r="F16" s="13"/>
      <c r="G16" s="135"/>
      <c r="H16" s="306"/>
      <c r="I16" s="185"/>
      <c r="J16" s="327"/>
      <c r="K16" s="45"/>
      <c r="L16" s="14"/>
      <c r="M16" s="342"/>
    </row>
    <row r="17" spans="1:13" ht="13.5" customHeight="1">
      <c r="A17" s="158" t="s">
        <v>880</v>
      </c>
      <c r="B17" s="300" t="s">
        <v>1042</v>
      </c>
      <c r="C17" s="14"/>
      <c r="D17" s="14"/>
      <c r="E17" s="14"/>
      <c r="F17" s="13" t="s">
        <v>1022</v>
      </c>
      <c r="G17" s="135">
        <v>1108</v>
      </c>
      <c r="H17" s="306"/>
      <c r="I17" s="185">
        <v>9.34</v>
      </c>
      <c r="J17" s="327"/>
      <c r="K17" s="297">
        <f>ROUND(G17*I17,2)</f>
        <v>10348.72</v>
      </c>
      <c r="L17" s="14"/>
      <c r="M17" s="342"/>
    </row>
    <row r="18" spans="1:13" ht="13.5" customHeight="1">
      <c r="A18" s="158" t="s">
        <v>881</v>
      </c>
      <c r="B18" s="300" t="s">
        <v>688</v>
      </c>
      <c r="C18" s="14"/>
      <c r="D18" s="14"/>
      <c r="E18" s="14"/>
      <c r="F18" s="13" t="s">
        <v>1022</v>
      </c>
      <c r="G18" s="135">
        <v>24.8</v>
      </c>
      <c r="H18" s="306"/>
      <c r="I18" s="185">
        <v>7.73</v>
      </c>
      <c r="J18" s="327"/>
      <c r="K18" s="297">
        <f>ROUND(G18*I18,2)</f>
        <v>191.7</v>
      </c>
      <c r="L18" s="14"/>
      <c r="M18" s="342">
        <f>SUM(K17:K18)</f>
        <v>10540.42</v>
      </c>
    </row>
    <row r="19" spans="1:13" ht="13.5" customHeight="1">
      <c r="A19" s="121" t="s">
        <v>882</v>
      </c>
      <c r="B19" s="330" t="s">
        <v>1036</v>
      </c>
      <c r="C19" s="14"/>
      <c r="D19" s="14"/>
      <c r="E19" s="14"/>
      <c r="F19" s="13"/>
      <c r="G19" s="135"/>
      <c r="H19" s="306"/>
      <c r="I19" s="185"/>
      <c r="J19" s="327"/>
      <c r="K19" s="303"/>
      <c r="L19" s="14"/>
      <c r="M19" s="342"/>
    </row>
    <row r="20" spans="1:13" ht="13.5" customHeight="1">
      <c r="A20" s="109" t="s">
        <v>883</v>
      </c>
      <c r="B20" s="126" t="s">
        <v>31</v>
      </c>
      <c r="C20" s="113"/>
      <c r="D20" s="113"/>
      <c r="E20" s="113"/>
      <c r="F20" s="105" t="s">
        <v>1022</v>
      </c>
      <c r="G20" s="118">
        <v>39.76</v>
      </c>
      <c r="H20" s="46"/>
      <c r="I20" s="183">
        <v>40.82</v>
      </c>
      <c r="J20" s="88"/>
      <c r="K20" s="297">
        <f>ROUND(G20*I20,2)</f>
        <v>1623</v>
      </c>
      <c r="L20" s="113"/>
      <c r="M20" s="344"/>
    </row>
    <row r="21" spans="1:13" ht="13.5" customHeight="1">
      <c r="A21" s="109" t="s">
        <v>884</v>
      </c>
      <c r="B21" s="126" t="s">
        <v>29</v>
      </c>
      <c r="C21" s="113"/>
      <c r="D21" s="113"/>
      <c r="E21" s="113"/>
      <c r="F21" s="105"/>
      <c r="G21" s="118"/>
      <c r="H21" s="46"/>
      <c r="I21" s="183"/>
      <c r="J21" s="88"/>
      <c r="K21" s="297"/>
      <c r="L21" s="113"/>
      <c r="M21" s="344"/>
    </row>
    <row r="22" spans="1:13" ht="13.5" customHeight="1">
      <c r="A22" s="109"/>
      <c r="B22" s="126" t="s">
        <v>30</v>
      </c>
      <c r="C22" s="113"/>
      <c r="D22" s="113"/>
      <c r="E22" s="113"/>
      <c r="F22" s="105" t="s">
        <v>1022</v>
      </c>
      <c r="G22" s="118">
        <v>83.2</v>
      </c>
      <c r="H22" s="46"/>
      <c r="I22" s="183">
        <v>23.62</v>
      </c>
      <c r="J22" s="88"/>
      <c r="K22" s="297">
        <f>ROUND(G22*I22,2)</f>
        <v>1965.18</v>
      </c>
      <c r="L22" s="113"/>
      <c r="M22" s="344">
        <f>SUM(K20:K22)</f>
        <v>3588.1800000000003</v>
      </c>
    </row>
    <row r="23" spans="1:13" ht="13.5" customHeight="1">
      <c r="A23" s="322">
        <v>30</v>
      </c>
      <c r="B23" s="119" t="s">
        <v>1062</v>
      </c>
      <c r="C23" s="28"/>
      <c r="D23" s="28"/>
      <c r="E23" s="28"/>
      <c r="F23" s="157"/>
      <c r="G23" s="36"/>
      <c r="H23" s="113"/>
      <c r="I23" s="183"/>
      <c r="J23" s="105"/>
      <c r="K23" s="297"/>
      <c r="L23" s="113"/>
      <c r="M23" s="344"/>
    </row>
    <row r="24" spans="1:13" ht="13.5" customHeight="1">
      <c r="A24" s="109" t="s">
        <v>915</v>
      </c>
      <c r="B24" s="28" t="s">
        <v>916</v>
      </c>
      <c r="C24" s="28"/>
      <c r="D24" s="28"/>
      <c r="E24" s="28"/>
      <c r="F24" s="157" t="s">
        <v>1022</v>
      </c>
      <c r="G24" s="36">
        <v>821.97</v>
      </c>
      <c r="H24" s="113"/>
      <c r="I24" s="183">
        <v>2.92</v>
      </c>
      <c r="J24" s="105"/>
      <c r="K24" s="297">
        <f>ROUND(G24*I24,2)</f>
        <v>2400.15</v>
      </c>
      <c r="L24" s="113"/>
      <c r="M24" s="344">
        <f>K24</f>
        <v>2400.15</v>
      </c>
    </row>
    <row r="25" spans="1:13" ht="13.5" customHeight="1">
      <c r="A25" s="109"/>
      <c r="B25" s="28"/>
      <c r="C25" s="28"/>
      <c r="D25" s="28"/>
      <c r="E25" s="28"/>
      <c r="F25" s="157"/>
      <c r="G25" s="36"/>
      <c r="H25" s="113"/>
      <c r="I25" s="183"/>
      <c r="J25" s="105"/>
      <c r="K25" s="297"/>
      <c r="L25" s="113"/>
      <c r="M25" s="344"/>
    </row>
    <row r="26" spans="1:13" ht="13.5" customHeight="1">
      <c r="A26" s="109"/>
      <c r="B26" s="28"/>
      <c r="C26" s="28"/>
      <c r="D26" s="28"/>
      <c r="E26" s="28"/>
      <c r="F26" s="157"/>
      <c r="G26" s="36"/>
      <c r="H26" s="113"/>
      <c r="I26" s="183"/>
      <c r="J26" s="105"/>
      <c r="K26" s="106"/>
      <c r="L26" s="113"/>
      <c r="M26" s="344"/>
    </row>
    <row r="27" spans="1:13" ht="13.5" customHeight="1">
      <c r="A27" s="109"/>
      <c r="B27" s="28"/>
      <c r="C27" s="28"/>
      <c r="D27" s="28"/>
      <c r="E27" s="28"/>
      <c r="F27" s="157"/>
      <c r="G27" s="36"/>
      <c r="H27" s="113"/>
      <c r="I27" s="183"/>
      <c r="J27" s="105"/>
      <c r="K27" s="297"/>
      <c r="L27" s="113"/>
      <c r="M27" s="344"/>
    </row>
    <row r="28" spans="1:13" ht="13.5" customHeight="1">
      <c r="A28" s="35"/>
      <c r="B28" s="108"/>
      <c r="C28" s="28"/>
      <c r="D28" s="28"/>
      <c r="E28" s="29"/>
      <c r="F28" s="30"/>
      <c r="G28" s="36"/>
      <c r="H28" s="47"/>
      <c r="I28" s="183"/>
      <c r="J28" s="47"/>
      <c r="K28" s="45"/>
      <c r="L28" s="46"/>
      <c r="M28" s="52"/>
    </row>
    <row r="29" spans="1:13" ht="13.5" customHeight="1">
      <c r="A29" s="76"/>
      <c r="B29" s="79"/>
      <c r="C29" s="28"/>
      <c r="D29" s="28"/>
      <c r="E29" s="29"/>
      <c r="F29" s="30"/>
      <c r="G29" s="36"/>
      <c r="H29" s="47"/>
      <c r="I29" s="183"/>
      <c r="J29" s="47"/>
      <c r="K29" s="45"/>
      <c r="L29" s="46"/>
      <c r="M29" s="52"/>
    </row>
    <row r="30" spans="1:16" s="101" customFormat="1" ht="13.5" customHeight="1">
      <c r="A30" s="35"/>
      <c r="B30" s="38"/>
      <c r="C30" s="39"/>
      <c r="D30" s="39"/>
      <c r="E30" s="98"/>
      <c r="F30" s="40"/>
      <c r="G30" s="36"/>
      <c r="H30" s="47"/>
      <c r="I30" s="183"/>
      <c r="J30" s="88"/>
      <c r="K30" s="297"/>
      <c r="L30" s="89"/>
      <c r="M30" s="52"/>
      <c r="O30" s="102"/>
      <c r="P30" s="102"/>
    </row>
    <row r="31" spans="1:16" s="101" customFormat="1" ht="13.5" customHeight="1">
      <c r="A31" s="76"/>
      <c r="B31" s="79"/>
      <c r="C31" s="39"/>
      <c r="D31" s="39"/>
      <c r="E31" s="98"/>
      <c r="F31" s="40"/>
      <c r="G31" s="36"/>
      <c r="H31" s="47"/>
      <c r="I31" s="183"/>
      <c r="J31" s="88"/>
      <c r="K31" s="45"/>
      <c r="L31" s="89"/>
      <c r="M31" s="52"/>
      <c r="O31" s="102"/>
      <c r="P31" s="102"/>
    </row>
    <row r="32" spans="1:16" s="101" customFormat="1" ht="13.5" customHeight="1">
      <c r="A32" s="109"/>
      <c r="B32" s="38"/>
      <c r="C32" s="39"/>
      <c r="D32" s="39"/>
      <c r="E32" s="98"/>
      <c r="F32" s="40"/>
      <c r="G32" s="36"/>
      <c r="H32" s="47"/>
      <c r="I32" s="183"/>
      <c r="J32" s="88"/>
      <c r="K32" s="45"/>
      <c r="L32" s="89"/>
      <c r="M32" s="52"/>
      <c r="O32" s="102"/>
      <c r="P32" s="102"/>
    </row>
    <row r="33" spans="1:16" s="101" customFormat="1" ht="13.5" customHeight="1">
      <c r="A33" s="109"/>
      <c r="B33" s="38"/>
      <c r="C33" s="39"/>
      <c r="D33" s="39"/>
      <c r="E33" s="98"/>
      <c r="F33" s="40"/>
      <c r="G33" s="36"/>
      <c r="H33" s="47"/>
      <c r="I33" s="183"/>
      <c r="J33" s="88"/>
      <c r="K33" s="297"/>
      <c r="L33" s="89"/>
      <c r="M33" s="52"/>
      <c r="O33" s="102"/>
      <c r="P33" s="102"/>
    </row>
    <row r="34" spans="1:16" s="101" customFormat="1" ht="13.5" customHeight="1">
      <c r="A34" s="120"/>
      <c r="B34" s="79"/>
      <c r="C34" s="39"/>
      <c r="D34" s="39"/>
      <c r="E34" s="98"/>
      <c r="F34" s="40"/>
      <c r="G34" s="36"/>
      <c r="H34" s="47"/>
      <c r="I34" s="183"/>
      <c r="J34" s="88"/>
      <c r="K34" s="45"/>
      <c r="L34" s="89"/>
      <c r="M34" s="52"/>
      <c r="O34" s="102"/>
      <c r="P34" s="102"/>
    </row>
    <row r="35" spans="1:16" s="101" customFormat="1" ht="13.5" customHeight="1">
      <c r="A35" s="109"/>
      <c r="B35" s="38"/>
      <c r="C35" s="39"/>
      <c r="D35" s="39"/>
      <c r="E35" s="98"/>
      <c r="F35" s="40"/>
      <c r="G35" s="41"/>
      <c r="H35" s="48"/>
      <c r="I35" s="183"/>
      <c r="J35" s="94"/>
      <c r="K35" s="45"/>
      <c r="L35" s="95"/>
      <c r="M35" s="53"/>
      <c r="O35" s="102"/>
      <c r="P35" s="102"/>
    </row>
    <row r="36" spans="1:16" s="101" customFormat="1" ht="13.5" customHeight="1">
      <c r="A36" s="109"/>
      <c r="B36" s="38"/>
      <c r="C36" s="39"/>
      <c r="D36" s="39"/>
      <c r="E36" s="98"/>
      <c r="F36" s="40"/>
      <c r="G36" s="41"/>
      <c r="H36" s="48"/>
      <c r="I36" s="183"/>
      <c r="J36" s="94"/>
      <c r="K36" s="297"/>
      <c r="L36" s="95"/>
      <c r="M36" s="53"/>
      <c r="O36" s="102"/>
      <c r="P36" s="102"/>
    </row>
    <row r="37" spans="1:16" s="101" customFormat="1" ht="13.5" customHeight="1">
      <c r="A37" s="109"/>
      <c r="B37" s="38"/>
      <c r="C37" s="39"/>
      <c r="D37" s="39"/>
      <c r="E37" s="98"/>
      <c r="F37" s="40"/>
      <c r="G37" s="41"/>
      <c r="H37" s="48"/>
      <c r="I37" s="183"/>
      <c r="J37" s="94"/>
      <c r="K37" s="297"/>
      <c r="L37" s="95"/>
      <c r="M37" s="53"/>
      <c r="O37" s="102"/>
      <c r="P37" s="102"/>
    </row>
    <row r="38" spans="1:16" s="101" customFormat="1" ht="13.5" customHeight="1">
      <c r="A38" s="109"/>
      <c r="B38" s="38"/>
      <c r="C38" s="39"/>
      <c r="D38" s="39"/>
      <c r="E38" s="98"/>
      <c r="F38" s="40"/>
      <c r="G38" s="41"/>
      <c r="H38" s="48"/>
      <c r="I38" s="183"/>
      <c r="J38" s="94"/>
      <c r="K38" s="297"/>
      <c r="L38" s="95"/>
      <c r="M38" s="53"/>
      <c r="O38" s="102"/>
      <c r="P38" s="102"/>
    </row>
    <row r="39" spans="1:16" s="101" customFormat="1" ht="13.5" customHeight="1" thickBot="1">
      <c r="A39" s="120"/>
      <c r="B39" s="169"/>
      <c r="C39" s="137"/>
      <c r="D39" s="137"/>
      <c r="E39" s="138"/>
      <c r="F39" s="139"/>
      <c r="G39" s="41"/>
      <c r="H39" s="48"/>
      <c r="I39" s="185"/>
      <c r="J39" s="94"/>
      <c r="K39" s="45"/>
      <c r="L39" s="95"/>
      <c r="M39" s="53"/>
      <c r="O39" s="102"/>
      <c r="P39" s="102"/>
    </row>
    <row r="40" spans="1:13" ht="19.5" customHeight="1" thickTop="1">
      <c r="A40" s="69" t="str">
        <f>Plan1!A52</f>
        <v>DATA:   03/03/2005   </v>
      </c>
      <c r="B40" s="70"/>
      <c r="C40" s="71" t="s">
        <v>1026</v>
      </c>
      <c r="D40" s="70"/>
      <c r="E40" s="72"/>
      <c r="F40" s="70" t="s">
        <v>1013</v>
      </c>
      <c r="G40" s="72"/>
      <c r="H40" s="70" t="s">
        <v>1020</v>
      </c>
      <c r="I40" s="72"/>
      <c r="J40" s="70"/>
      <c r="K40" s="104">
        <f>SUM(K5:K39)</f>
        <v>380768.9099999996</v>
      </c>
      <c r="L40" s="97"/>
      <c r="M40" s="345">
        <f>SUM(M5:M39)</f>
        <v>380768.9099999998</v>
      </c>
    </row>
    <row r="41" spans="1:13" ht="19.5" customHeight="1" thickBot="1">
      <c r="A41" s="24"/>
      <c r="B41" s="25"/>
      <c r="C41" s="56"/>
      <c r="D41" s="23"/>
      <c r="E41" s="57"/>
      <c r="F41" s="23"/>
      <c r="G41" s="57"/>
      <c r="H41" s="23" t="s">
        <v>1021</v>
      </c>
      <c r="I41" s="57"/>
      <c r="J41" s="23"/>
      <c r="K41" s="73"/>
      <c r="L41" s="23"/>
      <c r="M41" s="346"/>
    </row>
    <row r="42" spans="1:13" ht="15" customHeight="1" thickTop="1">
      <c r="A42" s="167"/>
      <c r="B42" s="55"/>
      <c r="C42" s="164"/>
      <c r="D42" s="161"/>
      <c r="E42" s="161"/>
      <c r="F42" s="166"/>
      <c r="M42" s="75"/>
    </row>
    <row r="43" spans="1:6" ht="15" customHeight="1">
      <c r="A43" s="167"/>
      <c r="B43" s="164"/>
      <c r="C43" s="164"/>
      <c r="D43" s="164"/>
      <c r="E43" s="164"/>
      <c r="F43" s="166"/>
    </row>
    <row r="44" spans="2:6" ht="15" customHeight="1">
      <c r="B44" s="179"/>
      <c r="C44" s="164"/>
      <c r="D44" s="164"/>
      <c r="E44" s="164"/>
      <c r="F44" s="166"/>
    </row>
    <row r="45" spans="2:6" ht="15" customHeight="1">
      <c r="B45" s="174"/>
      <c r="C45" s="164"/>
      <c r="D45" s="164"/>
      <c r="E45" s="164"/>
      <c r="F45" s="166"/>
    </row>
    <row r="46" spans="2:6" ht="15" customHeight="1">
      <c r="B46" s="164"/>
      <c r="C46" s="164"/>
      <c r="D46" s="164"/>
      <c r="E46" s="164"/>
      <c r="F46" s="166"/>
    </row>
    <row r="47" spans="2:6" ht="15" customHeight="1">
      <c r="B47" s="174"/>
      <c r="C47" s="164"/>
      <c r="D47" s="164"/>
      <c r="E47" s="164"/>
      <c r="F47" s="166"/>
    </row>
    <row r="48" spans="2:6" ht="15" customHeight="1">
      <c r="B48" s="164"/>
      <c r="C48" s="164"/>
      <c r="D48" s="164"/>
      <c r="E48" s="164"/>
      <c r="F48" s="166"/>
    </row>
    <row r="49" spans="2:6" ht="15" customHeight="1">
      <c r="B49" s="164"/>
      <c r="C49" s="164"/>
      <c r="D49" s="164"/>
      <c r="E49" s="164"/>
      <c r="F49" s="166"/>
    </row>
    <row r="50" spans="2:6" ht="15" customHeight="1">
      <c r="B50" s="174"/>
      <c r="C50" s="164"/>
      <c r="D50" s="164"/>
      <c r="E50" s="164"/>
      <c r="F50" s="166"/>
    </row>
    <row r="51" spans="2:6" ht="15" customHeight="1">
      <c r="B51" s="164"/>
      <c r="C51" s="164"/>
      <c r="D51" s="164"/>
      <c r="E51" s="164"/>
      <c r="F51" s="166"/>
    </row>
    <row r="52" spans="2:6" ht="15" customHeight="1">
      <c r="B52" s="164"/>
      <c r="C52" s="164"/>
      <c r="D52" s="164"/>
      <c r="E52" s="164"/>
      <c r="F52" s="166"/>
    </row>
    <row r="53" spans="2:6" ht="15" customHeight="1">
      <c r="B53" s="164"/>
      <c r="C53" s="164"/>
      <c r="D53" s="164"/>
      <c r="E53" s="164"/>
      <c r="F53" s="166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561"/>
  <sheetViews>
    <sheetView showZeros="0" tabSelected="1" view="pageBreakPreview" zoomScaleNormal="80" zoomScaleSheetLayoutView="100" zoomScalePageLayoutView="0" workbookViewId="0" topLeftCell="A433">
      <selection activeCell="K503" sqref="K503"/>
    </sheetView>
  </sheetViews>
  <sheetFormatPr defaultColWidth="11.421875" defaultRowHeight="12.75"/>
  <cols>
    <col min="1" max="1" width="6.7109375" style="370" customWidth="1"/>
    <col min="2" max="2" width="10.7109375" style="370" customWidth="1"/>
    <col min="3" max="3" width="11.8515625" style="370" customWidth="1"/>
    <col min="4" max="4" width="10.7109375" style="370" customWidth="1"/>
    <col min="5" max="5" width="42.421875" style="370" customWidth="1"/>
    <col min="6" max="6" width="4.57421875" style="370" customWidth="1"/>
    <col min="7" max="7" width="9.7109375" style="370" customWidth="1"/>
    <col min="8" max="8" width="4.28125" style="370" customWidth="1"/>
    <col min="9" max="9" width="14.57421875" style="370" customWidth="1"/>
    <col min="10" max="10" width="4.28125" style="370" customWidth="1"/>
    <col min="11" max="11" width="12.7109375" style="370" customWidth="1"/>
    <col min="12" max="12" width="2.28125" style="370" customWidth="1"/>
    <col min="13" max="13" width="11.57421875" style="370" customWidth="1"/>
    <col min="14" max="14" width="15.00390625" style="403" customWidth="1"/>
    <col min="15" max="15" width="21.8515625" style="370" customWidth="1"/>
    <col min="16" max="16" width="11.421875" style="399" customWidth="1"/>
    <col min="17" max="18" width="11.421875" style="370" customWidth="1"/>
    <col min="19" max="16384" width="11.421875" style="369" customWidth="1"/>
  </cols>
  <sheetData>
    <row r="1" ht="18" customHeight="1" thickBot="1">
      <c r="E1" s="373" t="s">
        <v>1014</v>
      </c>
    </row>
    <row r="2" spans="1:14" ht="18" customHeight="1" thickTop="1">
      <c r="A2" s="404"/>
      <c r="B2" s="374" t="s">
        <v>1005</v>
      </c>
      <c r="C2" s="375"/>
      <c r="D2" s="376" t="s">
        <v>19</v>
      </c>
      <c r="E2" s="376"/>
      <c r="F2" s="376"/>
      <c r="G2" s="376"/>
      <c r="H2" s="554" t="s">
        <v>1183</v>
      </c>
      <c r="I2" s="555"/>
      <c r="J2" s="555"/>
      <c r="K2" s="556"/>
      <c r="L2" s="405"/>
      <c r="M2" s="406" t="s">
        <v>993</v>
      </c>
      <c r="N2" s="407"/>
    </row>
    <row r="3" spans="1:14" ht="18" customHeight="1" thickBot="1">
      <c r="A3" s="408"/>
      <c r="B3" s="377" t="s">
        <v>1006</v>
      </c>
      <c r="C3" s="378"/>
      <c r="D3" s="379"/>
      <c r="E3" s="379"/>
      <c r="F3" s="379"/>
      <c r="G3" s="379"/>
      <c r="H3" s="557" t="s">
        <v>1458</v>
      </c>
      <c r="I3" s="558"/>
      <c r="J3" s="558"/>
      <c r="K3" s="559"/>
      <c r="L3" s="409"/>
      <c r="M3" s="410" t="s">
        <v>1916</v>
      </c>
      <c r="N3" s="411"/>
    </row>
    <row r="4" spans="1:14" ht="18" customHeight="1" thickTop="1">
      <c r="A4" s="408"/>
      <c r="B4" s="380" t="s">
        <v>1007</v>
      </c>
      <c r="C4" s="378"/>
      <c r="D4" s="379" t="s">
        <v>1359</v>
      </c>
      <c r="E4" s="379"/>
      <c r="F4" s="379"/>
      <c r="G4" s="379"/>
      <c r="H4" s="408" t="s">
        <v>1008</v>
      </c>
      <c r="J4" s="408"/>
      <c r="L4" s="408"/>
      <c r="M4" s="412"/>
      <c r="N4" s="413"/>
    </row>
    <row r="5" spans="1:14" ht="18" customHeight="1" thickBot="1">
      <c r="A5" s="414"/>
      <c r="B5" s="381"/>
      <c r="C5" s="382"/>
      <c r="D5" s="383"/>
      <c r="E5" s="383"/>
      <c r="F5" s="383"/>
      <c r="G5" s="383"/>
      <c r="H5" s="414" t="s">
        <v>1009</v>
      </c>
      <c r="I5" s="392"/>
      <c r="J5" s="414"/>
      <c r="K5" s="415"/>
      <c r="L5" s="416"/>
      <c r="M5" s="417"/>
      <c r="N5" s="418"/>
    </row>
    <row r="6" spans="1:14" ht="15" customHeight="1" thickTop="1">
      <c r="A6" s="419"/>
      <c r="B6" s="384"/>
      <c r="C6" s="384"/>
      <c r="D6" s="384"/>
      <c r="E6" s="384"/>
      <c r="F6" s="420"/>
      <c r="G6" s="420"/>
      <c r="H6" s="421"/>
      <c r="I6" s="422"/>
      <c r="J6" s="422" t="s">
        <v>1016</v>
      </c>
      <c r="K6" s="422"/>
      <c r="L6" s="422"/>
      <c r="M6" s="423"/>
      <c r="N6" s="396"/>
    </row>
    <row r="7" spans="1:15" ht="15" customHeight="1">
      <c r="A7" s="419" t="s">
        <v>1010</v>
      </c>
      <c r="B7" s="384"/>
      <c r="C7" s="385" t="s">
        <v>1011</v>
      </c>
      <c r="D7" s="384"/>
      <c r="E7" s="384"/>
      <c r="F7" s="424" t="s">
        <v>18</v>
      </c>
      <c r="G7" s="420" t="s">
        <v>1017</v>
      </c>
      <c r="H7" s="425" t="s">
        <v>1018</v>
      </c>
      <c r="I7" s="425"/>
      <c r="J7" s="560" t="s">
        <v>465</v>
      </c>
      <c r="K7" s="561"/>
      <c r="L7" s="560" t="s">
        <v>1001</v>
      </c>
      <c r="M7" s="562"/>
      <c r="N7" s="426"/>
      <c r="O7" s="427"/>
    </row>
    <row r="8" spans="1:15" ht="9.75" customHeight="1" thickBot="1">
      <c r="A8" s="428"/>
      <c r="B8" s="386"/>
      <c r="C8" s="386"/>
      <c r="D8" s="386"/>
      <c r="E8" s="386"/>
      <c r="F8" s="429"/>
      <c r="G8" s="430"/>
      <c r="H8" s="386"/>
      <c r="I8" s="386"/>
      <c r="J8" s="429"/>
      <c r="K8" s="431"/>
      <c r="L8" s="386"/>
      <c r="M8" s="432"/>
      <c r="N8" s="433"/>
      <c r="O8" s="427"/>
    </row>
    <row r="9" spans="1:15" ht="15" customHeight="1" thickTop="1">
      <c r="A9" s="434">
        <v>1</v>
      </c>
      <c r="B9" s="596" t="s">
        <v>1149</v>
      </c>
      <c r="C9" s="597"/>
      <c r="D9" s="597"/>
      <c r="E9" s="598"/>
      <c r="F9" s="435"/>
      <c r="G9" s="436"/>
      <c r="H9" s="437"/>
      <c r="I9" s="437"/>
      <c r="J9" s="438"/>
      <c r="K9" s="439">
        <f>G9*I9</f>
        <v>0</v>
      </c>
      <c r="L9" s="437"/>
      <c r="M9" s="440"/>
      <c r="N9" s="433"/>
      <c r="O9" s="427"/>
    </row>
    <row r="10" spans="1:14" ht="12.75" customHeight="1">
      <c r="A10" s="395" t="s">
        <v>33</v>
      </c>
      <c r="B10" s="563" t="s">
        <v>1342</v>
      </c>
      <c r="C10" s="564"/>
      <c r="D10" s="564"/>
      <c r="E10" s="565"/>
      <c r="F10" s="435" t="s">
        <v>1023</v>
      </c>
      <c r="G10" s="436">
        <v>1</v>
      </c>
      <c r="H10" s="398"/>
      <c r="I10" s="398">
        <v>32312.99</v>
      </c>
      <c r="J10" s="441"/>
      <c r="K10" s="439">
        <f>G10*I10</f>
        <v>32312.99</v>
      </c>
      <c r="L10" s="442"/>
      <c r="M10" s="443"/>
      <c r="N10" s="396" t="s">
        <v>1375</v>
      </c>
    </row>
    <row r="11" spans="1:16" s="370" customFormat="1" ht="25.5" customHeight="1">
      <c r="A11" s="395" t="s">
        <v>1720</v>
      </c>
      <c r="B11" s="566" t="s">
        <v>1378</v>
      </c>
      <c r="C11" s="567"/>
      <c r="D11" s="567"/>
      <c r="E11" s="568"/>
      <c r="F11" s="435" t="s">
        <v>1023</v>
      </c>
      <c r="G11" s="436">
        <v>1</v>
      </c>
      <c r="H11" s="444"/>
      <c r="I11" s="445">
        <v>1155.93</v>
      </c>
      <c r="J11" s="446"/>
      <c r="K11" s="439">
        <f>G11*I11</f>
        <v>1155.93</v>
      </c>
      <c r="L11" s="442"/>
      <c r="M11" s="443"/>
      <c r="N11" s="396" t="s">
        <v>1448</v>
      </c>
      <c r="P11" s="399"/>
    </row>
    <row r="12" spans="1:14" ht="12.75" customHeight="1">
      <c r="A12" s="395" t="s">
        <v>1721</v>
      </c>
      <c r="B12" s="563" t="s">
        <v>1379</v>
      </c>
      <c r="C12" s="564"/>
      <c r="D12" s="564"/>
      <c r="E12" s="565"/>
      <c r="F12" s="435" t="s">
        <v>1024</v>
      </c>
      <c r="G12" s="436">
        <v>60</v>
      </c>
      <c r="H12" s="398"/>
      <c r="I12" s="398">
        <v>103.61</v>
      </c>
      <c r="J12" s="441"/>
      <c r="K12" s="439">
        <f>G12*I12</f>
        <v>6216.6</v>
      </c>
      <c r="L12" s="442"/>
      <c r="M12" s="443">
        <f>SUM(K10:K12)</f>
        <v>39685.52</v>
      </c>
      <c r="N12" s="396" t="s">
        <v>1133</v>
      </c>
    </row>
    <row r="13" spans="1:14" ht="15" customHeight="1">
      <c r="A13" s="447">
        <v>2</v>
      </c>
      <c r="B13" s="569" t="s">
        <v>1184</v>
      </c>
      <c r="C13" s="570"/>
      <c r="D13" s="570"/>
      <c r="E13" s="571"/>
      <c r="F13" s="435"/>
      <c r="G13" s="436"/>
      <c r="H13" s="448"/>
      <c r="I13" s="449"/>
      <c r="J13" s="448"/>
      <c r="K13" s="439">
        <f aca="true" t="shared" si="0" ref="K13:K129">G13*I13</f>
        <v>0</v>
      </c>
      <c r="L13" s="442"/>
      <c r="M13" s="443"/>
      <c r="N13" s="396"/>
    </row>
    <row r="14" spans="1:14" ht="12.75" customHeight="1">
      <c r="A14" s="395" t="s">
        <v>34</v>
      </c>
      <c r="B14" s="563" t="s">
        <v>1373</v>
      </c>
      <c r="C14" s="564"/>
      <c r="D14" s="564"/>
      <c r="E14" s="565"/>
      <c r="F14" s="435" t="s">
        <v>1022</v>
      </c>
      <c r="G14" s="436">
        <v>785.13</v>
      </c>
      <c r="H14" s="398"/>
      <c r="I14" s="398">
        <v>5.86</v>
      </c>
      <c r="J14" s="441"/>
      <c r="K14" s="439">
        <f t="shared" si="0"/>
        <v>4600.861800000001</v>
      </c>
      <c r="L14" s="442"/>
      <c r="M14" s="443"/>
      <c r="N14" s="396" t="s">
        <v>1374</v>
      </c>
    </row>
    <row r="15" spans="1:14" ht="12.75" customHeight="1">
      <c r="A15" s="395" t="s">
        <v>40</v>
      </c>
      <c r="B15" s="563" t="s">
        <v>1718</v>
      </c>
      <c r="C15" s="564"/>
      <c r="D15" s="564"/>
      <c r="E15" s="565"/>
      <c r="F15" s="435" t="s">
        <v>1022</v>
      </c>
      <c r="G15" s="436">
        <v>785.13</v>
      </c>
      <c r="H15" s="398"/>
      <c r="I15" s="398">
        <v>7.33</v>
      </c>
      <c r="J15" s="441"/>
      <c r="K15" s="439">
        <f t="shared" si="0"/>
        <v>5755.0029</v>
      </c>
      <c r="L15" s="442"/>
      <c r="M15" s="443"/>
      <c r="N15" s="396" t="s">
        <v>1376</v>
      </c>
    </row>
    <row r="16" spans="1:14" ht="12.75" customHeight="1">
      <c r="A16" s="395" t="s">
        <v>48</v>
      </c>
      <c r="B16" s="563" t="s">
        <v>1717</v>
      </c>
      <c r="C16" s="564"/>
      <c r="D16" s="564"/>
      <c r="E16" s="565"/>
      <c r="F16" s="435" t="s">
        <v>1022</v>
      </c>
      <c r="G16" s="436">
        <v>785.13</v>
      </c>
      <c r="H16" s="398"/>
      <c r="I16" s="398">
        <v>9.02</v>
      </c>
      <c r="J16" s="441"/>
      <c r="K16" s="439">
        <f t="shared" si="0"/>
        <v>7081.8726</v>
      </c>
      <c r="L16" s="442"/>
      <c r="M16" s="443"/>
      <c r="N16" s="396" t="s">
        <v>1376</v>
      </c>
    </row>
    <row r="17" spans="1:16" s="370" customFormat="1" ht="25.5" customHeight="1">
      <c r="A17" s="395" t="s">
        <v>55</v>
      </c>
      <c r="B17" s="566" t="s">
        <v>1377</v>
      </c>
      <c r="C17" s="567"/>
      <c r="D17" s="567"/>
      <c r="E17" s="568"/>
      <c r="F17" s="435" t="s">
        <v>1022</v>
      </c>
      <c r="G17" s="436">
        <v>785.13</v>
      </c>
      <c r="H17" s="444"/>
      <c r="I17" s="445">
        <v>4.5</v>
      </c>
      <c r="J17" s="446"/>
      <c r="K17" s="439">
        <f t="shared" si="0"/>
        <v>3533.085</v>
      </c>
      <c r="L17" s="442"/>
      <c r="M17" s="443">
        <f>SUM(K14:K17)</f>
        <v>20970.8223</v>
      </c>
      <c r="N17" s="396" t="s">
        <v>1376</v>
      </c>
      <c r="P17" s="399"/>
    </row>
    <row r="18" spans="1:14" ht="15" customHeight="1">
      <c r="A18" s="447">
        <v>3</v>
      </c>
      <c r="B18" s="569" t="s">
        <v>1185</v>
      </c>
      <c r="C18" s="570"/>
      <c r="D18" s="570"/>
      <c r="E18" s="571"/>
      <c r="F18" s="435"/>
      <c r="G18" s="436"/>
      <c r="H18" s="448"/>
      <c r="I18" s="449"/>
      <c r="J18" s="448"/>
      <c r="K18" s="439">
        <f t="shared" si="0"/>
        <v>0</v>
      </c>
      <c r="L18" s="442"/>
      <c r="M18" s="443"/>
      <c r="N18" s="396"/>
    </row>
    <row r="19" spans="1:14" ht="12.75" customHeight="1">
      <c r="A19" s="395" t="s">
        <v>63</v>
      </c>
      <c r="B19" s="563" t="s">
        <v>1187</v>
      </c>
      <c r="C19" s="564"/>
      <c r="D19" s="564"/>
      <c r="E19" s="565"/>
      <c r="F19" s="435" t="s">
        <v>997</v>
      </c>
      <c r="G19" s="436">
        <v>18</v>
      </c>
      <c r="H19" s="398"/>
      <c r="I19" s="398">
        <v>3580.88</v>
      </c>
      <c r="J19" s="441"/>
      <c r="K19" s="439">
        <f t="shared" si="0"/>
        <v>64455.840000000004</v>
      </c>
      <c r="L19" s="442"/>
      <c r="M19" s="443"/>
      <c r="N19" s="396" t="s">
        <v>1449</v>
      </c>
    </row>
    <row r="20" spans="1:14" ht="12.75" customHeight="1">
      <c r="A20" s="395" t="s">
        <v>64</v>
      </c>
      <c r="B20" s="563" t="s">
        <v>1186</v>
      </c>
      <c r="C20" s="564"/>
      <c r="D20" s="564"/>
      <c r="E20" s="565"/>
      <c r="F20" s="435" t="s">
        <v>997</v>
      </c>
      <c r="G20" s="436">
        <v>18</v>
      </c>
      <c r="H20" s="398"/>
      <c r="I20" s="398">
        <v>2684.16</v>
      </c>
      <c r="J20" s="441"/>
      <c r="K20" s="439">
        <f t="shared" si="0"/>
        <v>48314.88</v>
      </c>
      <c r="L20" s="442"/>
      <c r="M20" s="443"/>
      <c r="N20" s="396" t="s">
        <v>1450</v>
      </c>
    </row>
    <row r="21" spans="1:16" s="370" customFormat="1" ht="25.5" customHeight="1">
      <c r="A21" s="395" t="s">
        <v>65</v>
      </c>
      <c r="B21" s="566" t="s">
        <v>1188</v>
      </c>
      <c r="C21" s="567"/>
      <c r="D21" s="567"/>
      <c r="E21" s="568"/>
      <c r="F21" s="435" t="s">
        <v>997</v>
      </c>
      <c r="G21" s="436">
        <v>18</v>
      </c>
      <c r="H21" s="444"/>
      <c r="I21" s="445">
        <v>4430.4</v>
      </c>
      <c r="J21" s="446"/>
      <c r="K21" s="439">
        <f t="shared" si="0"/>
        <v>79747.2</v>
      </c>
      <c r="L21" s="442"/>
      <c r="M21" s="443"/>
      <c r="N21" s="396" t="s">
        <v>1451</v>
      </c>
      <c r="P21" s="399"/>
    </row>
    <row r="22" spans="1:14" ht="12.75" customHeight="1">
      <c r="A22" s="395" t="s">
        <v>73</v>
      </c>
      <c r="B22" s="563" t="s">
        <v>1354</v>
      </c>
      <c r="C22" s="564"/>
      <c r="D22" s="564"/>
      <c r="E22" s="565"/>
      <c r="F22" s="435" t="s">
        <v>1355</v>
      </c>
      <c r="G22" s="436">
        <v>72</v>
      </c>
      <c r="H22" s="398"/>
      <c r="I22" s="398">
        <v>387.6</v>
      </c>
      <c r="J22" s="441"/>
      <c r="K22" s="439">
        <f t="shared" si="0"/>
        <v>27907.2</v>
      </c>
      <c r="L22" s="442"/>
      <c r="M22" s="443">
        <f>SUM(K19:K22)</f>
        <v>220425.12</v>
      </c>
      <c r="N22" s="396" t="s">
        <v>1427</v>
      </c>
    </row>
    <row r="23" spans="1:14" ht="15" customHeight="1">
      <c r="A23" s="447">
        <v>4</v>
      </c>
      <c r="B23" s="569" t="s">
        <v>866</v>
      </c>
      <c r="C23" s="570"/>
      <c r="D23" s="570"/>
      <c r="E23" s="571"/>
      <c r="F23" s="435"/>
      <c r="G23" s="436"/>
      <c r="H23" s="448"/>
      <c r="I23" s="449"/>
      <c r="J23" s="448"/>
      <c r="K23" s="439">
        <f t="shared" si="0"/>
        <v>0</v>
      </c>
      <c r="L23" s="442"/>
      <c r="M23" s="443"/>
      <c r="N23" s="396"/>
    </row>
    <row r="24" spans="1:14" ht="12.75" customHeight="1">
      <c r="A24" s="395" t="s">
        <v>82</v>
      </c>
      <c r="B24" s="563" t="s">
        <v>1456</v>
      </c>
      <c r="C24" s="564"/>
      <c r="D24" s="564"/>
      <c r="E24" s="565"/>
      <c r="F24" s="435" t="s">
        <v>1022</v>
      </c>
      <c r="G24" s="436">
        <v>2447.64</v>
      </c>
      <c r="H24" s="398"/>
      <c r="I24" s="398">
        <v>0.17</v>
      </c>
      <c r="J24" s="441"/>
      <c r="K24" s="439">
        <f t="shared" si="0"/>
        <v>416.0988</v>
      </c>
      <c r="L24" s="442"/>
      <c r="M24" s="443"/>
      <c r="N24" s="396" t="s">
        <v>1457</v>
      </c>
    </row>
    <row r="25" spans="1:14" ht="12.75" customHeight="1">
      <c r="A25" s="395" t="s">
        <v>86</v>
      </c>
      <c r="B25" s="563" t="s">
        <v>1415</v>
      </c>
      <c r="C25" s="564"/>
      <c r="D25" s="564"/>
      <c r="E25" s="565"/>
      <c r="F25" s="435" t="s">
        <v>1079</v>
      </c>
      <c r="G25" s="436">
        <v>2447.64</v>
      </c>
      <c r="H25" s="398"/>
      <c r="I25" s="398">
        <v>6.38</v>
      </c>
      <c r="J25" s="441"/>
      <c r="K25" s="439">
        <f>G25*I25</f>
        <v>15615.9432</v>
      </c>
      <c r="L25" s="442"/>
      <c r="M25" s="443"/>
      <c r="N25" s="396" t="s">
        <v>1452</v>
      </c>
    </row>
    <row r="26" spans="1:14" ht="12.75" customHeight="1">
      <c r="A26" s="395" t="s">
        <v>91</v>
      </c>
      <c r="B26" s="563" t="s">
        <v>865</v>
      </c>
      <c r="C26" s="564"/>
      <c r="D26" s="564"/>
      <c r="E26" s="565"/>
      <c r="F26" s="435" t="s">
        <v>1416</v>
      </c>
      <c r="G26" s="436">
        <v>4895.28</v>
      </c>
      <c r="H26" s="398"/>
      <c r="I26" s="398">
        <v>6.29</v>
      </c>
      <c r="J26" s="441"/>
      <c r="K26" s="439">
        <f>G26*I26</f>
        <v>30791.3112</v>
      </c>
      <c r="L26" s="442"/>
      <c r="M26" s="443"/>
      <c r="N26" s="396" t="s">
        <v>1453</v>
      </c>
    </row>
    <row r="27" spans="1:14" ht="12.75" customHeight="1">
      <c r="A27" s="395" t="s">
        <v>93</v>
      </c>
      <c r="B27" s="563" t="s">
        <v>1417</v>
      </c>
      <c r="C27" s="564"/>
      <c r="D27" s="564"/>
      <c r="E27" s="565"/>
      <c r="F27" s="435" t="s">
        <v>1079</v>
      </c>
      <c r="G27" s="436">
        <v>2447.64</v>
      </c>
      <c r="H27" s="398"/>
      <c r="I27" s="398">
        <v>1.39</v>
      </c>
      <c r="J27" s="441"/>
      <c r="K27" s="439">
        <f>G27*I27</f>
        <v>3402.2195999999994</v>
      </c>
      <c r="L27" s="442"/>
      <c r="M27" s="443"/>
      <c r="N27" s="396" t="s">
        <v>1454</v>
      </c>
    </row>
    <row r="28" spans="1:14" ht="12.75" customHeight="1">
      <c r="A28" s="395" t="s">
        <v>95</v>
      </c>
      <c r="B28" s="563" t="s">
        <v>1418</v>
      </c>
      <c r="C28" s="564"/>
      <c r="D28" s="564"/>
      <c r="E28" s="565"/>
      <c r="F28" s="435" t="s">
        <v>1079</v>
      </c>
      <c r="G28" s="436">
        <v>2447.64</v>
      </c>
      <c r="H28" s="398"/>
      <c r="I28" s="398">
        <v>3.96</v>
      </c>
      <c r="J28" s="441"/>
      <c r="K28" s="439">
        <f>G28*I28</f>
        <v>9692.6544</v>
      </c>
      <c r="L28" s="442"/>
      <c r="M28" s="443">
        <f>SUM(K24:K28)</f>
        <v>59918.227199999994</v>
      </c>
      <c r="N28" s="396" t="s">
        <v>1455</v>
      </c>
    </row>
    <row r="29" spans="1:18" s="372" customFormat="1" ht="15" customHeight="1">
      <c r="A29" s="447">
        <v>5</v>
      </c>
      <c r="B29" s="569" t="s">
        <v>995</v>
      </c>
      <c r="C29" s="570"/>
      <c r="D29" s="570"/>
      <c r="E29" s="571"/>
      <c r="F29" s="435"/>
      <c r="G29" s="436"/>
      <c r="H29" s="448"/>
      <c r="I29" s="449"/>
      <c r="J29" s="448"/>
      <c r="K29" s="439">
        <f t="shared" si="0"/>
        <v>0</v>
      </c>
      <c r="L29" s="442"/>
      <c r="M29" s="443"/>
      <c r="N29" s="396"/>
      <c r="O29" s="370"/>
      <c r="P29" s="399"/>
      <c r="Q29" s="370"/>
      <c r="R29" s="370"/>
    </row>
    <row r="30" spans="1:14" ht="12.75" customHeight="1">
      <c r="A30" s="395" t="s">
        <v>118</v>
      </c>
      <c r="B30" s="563" t="s">
        <v>996</v>
      </c>
      <c r="C30" s="564"/>
      <c r="D30" s="564"/>
      <c r="E30" s="565"/>
      <c r="F30" s="435" t="s">
        <v>1022</v>
      </c>
      <c r="G30" s="436">
        <v>785.13</v>
      </c>
      <c r="H30" s="398"/>
      <c r="I30" s="398">
        <v>9.88</v>
      </c>
      <c r="J30" s="441"/>
      <c r="K30" s="439">
        <f t="shared" si="0"/>
        <v>7757.084400000001</v>
      </c>
      <c r="L30" s="442"/>
      <c r="M30" s="443"/>
      <c r="N30" s="396" t="s">
        <v>1459</v>
      </c>
    </row>
    <row r="31" spans="1:16" s="370" customFormat="1" ht="25.5" customHeight="1" thickBot="1">
      <c r="A31" s="395" t="s">
        <v>122</v>
      </c>
      <c r="B31" s="566" t="s">
        <v>1189</v>
      </c>
      <c r="C31" s="567"/>
      <c r="D31" s="567"/>
      <c r="E31" s="568"/>
      <c r="F31" s="435" t="s">
        <v>997</v>
      </c>
      <c r="G31" s="436">
        <v>0.25</v>
      </c>
      <c r="H31" s="444"/>
      <c r="I31" s="445">
        <v>13563.03</v>
      </c>
      <c r="J31" s="446"/>
      <c r="K31" s="439">
        <f t="shared" si="0"/>
        <v>3390.7575</v>
      </c>
      <c r="L31" s="442"/>
      <c r="M31" s="443">
        <f>SUM(K30:K31)</f>
        <v>11147.841900000001</v>
      </c>
      <c r="N31" s="396" t="s">
        <v>1460</v>
      </c>
      <c r="P31" s="399"/>
    </row>
    <row r="32" spans="1:16" ht="18" customHeight="1" thickTop="1">
      <c r="A32" s="405" t="s">
        <v>1904</v>
      </c>
      <c r="B32" s="387"/>
      <c r="C32" s="388" t="s">
        <v>989</v>
      </c>
      <c r="D32" s="387"/>
      <c r="E32" s="389"/>
      <c r="F32" s="387" t="s">
        <v>1013</v>
      </c>
      <c r="G32" s="389"/>
      <c r="H32" s="387" t="s">
        <v>1905</v>
      </c>
      <c r="I32" s="389"/>
      <c r="J32" s="387"/>
      <c r="K32" s="459">
        <f>SUM(K9:K31)</f>
        <v>352147.5314</v>
      </c>
      <c r="L32" s="387"/>
      <c r="M32" s="460">
        <f>SUM(M9:M31)</f>
        <v>352147.5314</v>
      </c>
      <c r="N32" s="418"/>
      <c r="P32" s="403"/>
    </row>
    <row r="33" spans="1:16" ht="18" customHeight="1" thickBot="1">
      <c r="A33" s="461"/>
      <c r="B33" s="390"/>
      <c r="C33" s="391"/>
      <c r="D33" s="392"/>
      <c r="E33" s="393"/>
      <c r="F33" s="392"/>
      <c r="G33" s="393"/>
      <c r="H33" s="392" t="s">
        <v>1021</v>
      </c>
      <c r="I33" s="393"/>
      <c r="J33" s="392"/>
      <c r="K33" s="462"/>
      <c r="L33" s="392"/>
      <c r="M33" s="463"/>
      <c r="N33" s="418"/>
      <c r="P33" s="403"/>
    </row>
    <row r="34" ht="18" customHeight="1" thickBot="1" thickTop="1">
      <c r="E34" s="373" t="s">
        <v>1014</v>
      </c>
    </row>
    <row r="35" spans="1:14" ht="18" customHeight="1" thickTop="1">
      <c r="A35" s="404"/>
      <c r="B35" s="374" t="s">
        <v>1005</v>
      </c>
      <c r="C35" s="375"/>
      <c r="D35" s="376" t="s">
        <v>19</v>
      </c>
      <c r="E35" s="376"/>
      <c r="F35" s="376"/>
      <c r="G35" s="376"/>
      <c r="H35" s="554" t="s">
        <v>1183</v>
      </c>
      <c r="I35" s="555"/>
      <c r="J35" s="555"/>
      <c r="K35" s="556"/>
      <c r="L35" s="405"/>
      <c r="M35" s="406" t="s">
        <v>993</v>
      </c>
      <c r="N35" s="407"/>
    </row>
    <row r="36" spans="1:14" ht="18" customHeight="1" thickBot="1">
      <c r="A36" s="408"/>
      <c r="B36" s="377" t="s">
        <v>1006</v>
      </c>
      <c r="C36" s="378"/>
      <c r="D36" s="379"/>
      <c r="E36" s="379"/>
      <c r="F36" s="379"/>
      <c r="G36" s="379"/>
      <c r="H36" s="557" t="s">
        <v>1458</v>
      </c>
      <c r="I36" s="558"/>
      <c r="J36" s="558"/>
      <c r="K36" s="559"/>
      <c r="L36" s="409"/>
      <c r="M36" s="410" t="s">
        <v>1917</v>
      </c>
      <c r="N36" s="411"/>
    </row>
    <row r="37" spans="1:14" ht="18" customHeight="1" thickTop="1">
      <c r="A37" s="408"/>
      <c r="B37" s="380" t="s">
        <v>1007</v>
      </c>
      <c r="C37" s="378"/>
      <c r="D37" s="379" t="s">
        <v>1359</v>
      </c>
      <c r="E37" s="379"/>
      <c r="F37" s="379"/>
      <c r="G37" s="379"/>
      <c r="H37" s="408" t="s">
        <v>1008</v>
      </c>
      <c r="J37" s="408"/>
      <c r="L37" s="408"/>
      <c r="M37" s="412"/>
      <c r="N37" s="413"/>
    </row>
    <row r="38" spans="1:14" ht="18" customHeight="1" thickBot="1">
      <c r="A38" s="414"/>
      <c r="B38" s="381"/>
      <c r="C38" s="382"/>
      <c r="D38" s="383"/>
      <c r="E38" s="383"/>
      <c r="F38" s="383"/>
      <c r="G38" s="383"/>
      <c r="H38" s="414" t="s">
        <v>1009</v>
      </c>
      <c r="I38" s="392"/>
      <c r="J38" s="414"/>
      <c r="K38" s="415">
        <f>K32</f>
        <v>352147.5314</v>
      </c>
      <c r="L38" s="416"/>
      <c r="M38" s="417">
        <f>M32</f>
        <v>352147.5314</v>
      </c>
      <c r="N38" s="418"/>
    </row>
    <row r="39" spans="1:14" ht="12" customHeight="1" thickTop="1">
      <c r="A39" s="419"/>
      <c r="B39" s="384"/>
      <c r="C39" s="384"/>
      <c r="D39" s="384"/>
      <c r="E39" s="384"/>
      <c r="F39" s="420"/>
      <c r="G39" s="420"/>
      <c r="H39" s="421"/>
      <c r="I39" s="422"/>
      <c r="J39" s="422" t="s">
        <v>1016</v>
      </c>
      <c r="K39" s="422"/>
      <c r="L39" s="422"/>
      <c r="M39" s="423"/>
      <c r="N39" s="396"/>
    </row>
    <row r="40" spans="1:15" ht="15" customHeight="1">
      <c r="A40" s="419" t="s">
        <v>1010</v>
      </c>
      <c r="B40" s="384"/>
      <c r="C40" s="385" t="s">
        <v>1011</v>
      </c>
      <c r="D40" s="384"/>
      <c r="E40" s="384"/>
      <c r="F40" s="424" t="s">
        <v>18</v>
      </c>
      <c r="G40" s="420" t="s">
        <v>1017</v>
      </c>
      <c r="H40" s="425" t="s">
        <v>1018</v>
      </c>
      <c r="I40" s="425"/>
      <c r="J40" s="560" t="s">
        <v>465</v>
      </c>
      <c r="K40" s="561"/>
      <c r="L40" s="560" t="s">
        <v>1001</v>
      </c>
      <c r="M40" s="562"/>
      <c r="N40" s="426"/>
      <c r="O40" s="427"/>
    </row>
    <row r="41" spans="1:15" ht="5.25" customHeight="1" thickBot="1">
      <c r="A41" s="428"/>
      <c r="B41" s="386"/>
      <c r="C41" s="386"/>
      <c r="D41" s="386"/>
      <c r="E41" s="386"/>
      <c r="F41" s="429"/>
      <c r="G41" s="430"/>
      <c r="H41" s="386"/>
      <c r="I41" s="386"/>
      <c r="J41" s="429"/>
      <c r="K41" s="431"/>
      <c r="L41" s="386"/>
      <c r="M41" s="432"/>
      <c r="N41" s="433"/>
      <c r="O41" s="427"/>
    </row>
    <row r="42" spans="1:14" ht="12.75" customHeight="1" thickTop="1">
      <c r="A42" s="447">
        <v>6</v>
      </c>
      <c r="B42" s="569" t="s">
        <v>998</v>
      </c>
      <c r="C42" s="570"/>
      <c r="D42" s="570"/>
      <c r="E42" s="571"/>
      <c r="F42" s="435"/>
      <c r="G42" s="436"/>
      <c r="H42" s="442"/>
      <c r="I42" s="442"/>
      <c r="J42" s="450"/>
      <c r="K42" s="439">
        <f t="shared" si="0"/>
        <v>0</v>
      </c>
      <c r="L42" s="442"/>
      <c r="M42" s="443"/>
      <c r="N42" s="396"/>
    </row>
    <row r="43" spans="1:14" ht="12.75" customHeight="1">
      <c r="A43" s="395" t="s">
        <v>150</v>
      </c>
      <c r="B43" s="563" t="s">
        <v>555</v>
      </c>
      <c r="C43" s="564"/>
      <c r="D43" s="564"/>
      <c r="E43" s="565"/>
      <c r="F43" s="435" t="s">
        <v>1022</v>
      </c>
      <c r="G43" s="436">
        <v>4.55</v>
      </c>
      <c r="H43" s="398"/>
      <c r="I43" s="398">
        <v>243.65</v>
      </c>
      <c r="J43" s="441"/>
      <c r="K43" s="439">
        <f t="shared" si="0"/>
        <v>1108.6075</v>
      </c>
      <c r="L43" s="442"/>
      <c r="M43" s="443"/>
      <c r="N43" s="396" t="s">
        <v>1461</v>
      </c>
    </row>
    <row r="44" spans="1:16" s="370" customFormat="1" ht="25.5" customHeight="1">
      <c r="A44" s="395" t="s">
        <v>154</v>
      </c>
      <c r="B44" s="566" t="s">
        <v>999</v>
      </c>
      <c r="C44" s="567"/>
      <c r="D44" s="567"/>
      <c r="E44" s="568"/>
      <c r="F44" s="435" t="s">
        <v>1024</v>
      </c>
      <c r="G44" s="436">
        <v>217</v>
      </c>
      <c r="H44" s="398"/>
      <c r="I44" s="398">
        <v>253.03</v>
      </c>
      <c r="J44" s="446"/>
      <c r="K44" s="439">
        <f t="shared" si="0"/>
        <v>54907.51</v>
      </c>
      <c r="L44" s="442"/>
      <c r="M44" s="443"/>
      <c r="N44" s="396" t="s">
        <v>1462</v>
      </c>
      <c r="P44" s="399"/>
    </row>
    <row r="45" spans="1:16" s="370" customFormat="1" ht="25.5" customHeight="1">
      <c r="A45" s="395" t="s">
        <v>159</v>
      </c>
      <c r="B45" s="566" t="s">
        <v>1190</v>
      </c>
      <c r="C45" s="567"/>
      <c r="D45" s="567"/>
      <c r="E45" s="568"/>
      <c r="F45" s="435" t="s">
        <v>1022</v>
      </c>
      <c r="G45" s="436">
        <v>6</v>
      </c>
      <c r="H45" s="444"/>
      <c r="I45" s="445">
        <v>479.86</v>
      </c>
      <c r="J45" s="446"/>
      <c r="K45" s="439">
        <f t="shared" si="0"/>
        <v>2879.16</v>
      </c>
      <c r="L45" s="442"/>
      <c r="M45" s="443"/>
      <c r="N45" s="396" t="s">
        <v>1464</v>
      </c>
      <c r="P45" s="399"/>
    </row>
    <row r="46" spans="1:16" s="370" customFormat="1" ht="25.5" customHeight="1">
      <c r="A46" s="395" t="s">
        <v>161</v>
      </c>
      <c r="B46" s="566" t="s">
        <v>1191</v>
      </c>
      <c r="C46" s="567"/>
      <c r="D46" s="567"/>
      <c r="E46" s="568"/>
      <c r="F46" s="435" t="s">
        <v>1022</v>
      </c>
      <c r="G46" s="436">
        <v>9</v>
      </c>
      <c r="H46" s="444"/>
      <c r="I46" s="445">
        <v>463.12</v>
      </c>
      <c r="J46" s="446"/>
      <c r="K46" s="439">
        <f t="shared" si="0"/>
        <v>4168.08</v>
      </c>
      <c r="L46" s="442"/>
      <c r="M46" s="443"/>
      <c r="N46" s="396" t="s">
        <v>1465</v>
      </c>
      <c r="P46" s="399"/>
    </row>
    <row r="47" spans="1:15" ht="39" customHeight="1">
      <c r="A47" s="395" t="s">
        <v>167</v>
      </c>
      <c r="B47" s="566" t="s">
        <v>1192</v>
      </c>
      <c r="C47" s="567"/>
      <c r="D47" s="567"/>
      <c r="E47" s="568"/>
      <c r="F47" s="435" t="s">
        <v>1022</v>
      </c>
      <c r="G47" s="436">
        <v>18</v>
      </c>
      <c r="H47" s="441"/>
      <c r="I47" s="398">
        <v>185.32</v>
      </c>
      <c r="J47" s="441"/>
      <c r="K47" s="439">
        <f t="shared" si="0"/>
        <v>3335.7599999999998</v>
      </c>
      <c r="L47" s="442"/>
      <c r="M47" s="443"/>
      <c r="N47" s="396" t="s">
        <v>1468</v>
      </c>
      <c r="O47" s="397"/>
    </row>
    <row r="48" spans="1:15" ht="39" customHeight="1">
      <c r="A48" s="395" t="s">
        <v>171</v>
      </c>
      <c r="B48" s="566" t="s">
        <v>1193</v>
      </c>
      <c r="C48" s="567"/>
      <c r="D48" s="567"/>
      <c r="E48" s="568"/>
      <c r="F48" s="435" t="s">
        <v>1023</v>
      </c>
      <c r="G48" s="436">
        <v>1</v>
      </c>
      <c r="H48" s="441"/>
      <c r="I48" s="398">
        <v>4277.93</v>
      </c>
      <c r="J48" s="441"/>
      <c r="K48" s="439">
        <f t="shared" si="0"/>
        <v>4277.93</v>
      </c>
      <c r="L48" s="442"/>
      <c r="M48" s="443"/>
      <c r="N48" s="396" t="s">
        <v>1466</v>
      </c>
      <c r="O48" s="397"/>
    </row>
    <row r="49" spans="1:16" s="370" customFormat="1" ht="25.5" customHeight="1">
      <c r="A49" s="395" t="s">
        <v>174</v>
      </c>
      <c r="B49" s="566" t="s">
        <v>464</v>
      </c>
      <c r="C49" s="567"/>
      <c r="D49" s="567"/>
      <c r="E49" s="568"/>
      <c r="F49" s="435" t="s">
        <v>1024</v>
      </c>
      <c r="G49" s="436">
        <v>25</v>
      </c>
      <c r="H49" s="398"/>
      <c r="I49" s="398">
        <v>31.33</v>
      </c>
      <c r="J49" s="446"/>
      <c r="K49" s="439">
        <f t="shared" si="0"/>
        <v>783.25</v>
      </c>
      <c r="L49" s="442"/>
      <c r="M49" s="443"/>
      <c r="N49" s="396" t="s">
        <v>1463</v>
      </c>
      <c r="P49" s="399"/>
    </row>
    <row r="50" spans="1:16" s="370" customFormat="1" ht="25.5" customHeight="1">
      <c r="A50" s="395" t="s">
        <v>176</v>
      </c>
      <c r="B50" s="566" t="s">
        <v>463</v>
      </c>
      <c r="C50" s="567"/>
      <c r="D50" s="567"/>
      <c r="E50" s="568"/>
      <c r="F50" s="435" t="s">
        <v>1024</v>
      </c>
      <c r="G50" s="436">
        <v>35</v>
      </c>
      <c r="H50" s="444"/>
      <c r="I50" s="445">
        <v>44.45</v>
      </c>
      <c r="J50" s="446"/>
      <c r="K50" s="439">
        <f t="shared" si="0"/>
        <v>1555.75</v>
      </c>
      <c r="L50" s="442"/>
      <c r="M50" s="443">
        <f>SUM(K43:K50)</f>
        <v>73016.04749999999</v>
      </c>
      <c r="N50" s="396" t="s">
        <v>1467</v>
      </c>
      <c r="P50" s="399"/>
    </row>
    <row r="51" spans="1:14" ht="12.75" customHeight="1">
      <c r="A51" s="447">
        <v>7</v>
      </c>
      <c r="B51" s="569" t="s">
        <v>1348</v>
      </c>
      <c r="C51" s="570"/>
      <c r="D51" s="570"/>
      <c r="E51" s="571"/>
      <c r="F51" s="435"/>
      <c r="G51" s="436"/>
      <c r="H51" s="442"/>
      <c r="I51" s="442"/>
      <c r="J51" s="450"/>
      <c r="K51" s="439">
        <f t="shared" si="0"/>
        <v>0</v>
      </c>
      <c r="L51" s="442"/>
      <c r="M51" s="443"/>
      <c r="N51" s="396"/>
    </row>
    <row r="52" spans="1:14" ht="12.75" customHeight="1">
      <c r="A52" s="395" t="s">
        <v>181</v>
      </c>
      <c r="B52" s="563" t="s">
        <v>1349</v>
      </c>
      <c r="C52" s="564"/>
      <c r="D52" s="564"/>
      <c r="E52" s="565"/>
      <c r="F52" s="435" t="s">
        <v>1024</v>
      </c>
      <c r="G52" s="436">
        <v>160</v>
      </c>
      <c r="H52" s="398"/>
      <c r="I52" s="398">
        <v>11.52</v>
      </c>
      <c r="J52" s="441"/>
      <c r="K52" s="439">
        <f t="shared" si="0"/>
        <v>1843.1999999999998</v>
      </c>
      <c r="L52" s="442"/>
      <c r="M52" s="443"/>
      <c r="N52" s="396" t="s">
        <v>1469</v>
      </c>
    </row>
    <row r="53" spans="1:14" ht="12.75" customHeight="1">
      <c r="A53" s="395" t="s">
        <v>185</v>
      </c>
      <c r="B53" s="563" t="s">
        <v>1396</v>
      </c>
      <c r="C53" s="564"/>
      <c r="D53" s="564"/>
      <c r="E53" s="565"/>
      <c r="F53" s="435" t="s">
        <v>1350</v>
      </c>
      <c r="G53" s="436">
        <v>400</v>
      </c>
      <c r="H53" s="398"/>
      <c r="I53" s="398">
        <v>22.66</v>
      </c>
      <c r="J53" s="441"/>
      <c r="K53" s="439">
        <f t="shared" si="0"/>
        <v>9064</v>
      </c>
      <c r="L53" s="442"/>
      <c r="M53" s="443"/>
      <c r="N53" s="396" t="s">
        <v>1470</v>
      </c>
    </row>
    <row r="54" spans="1:14" ht="12.75" customHeight="1">
      <c r="A54" s="395" t="s">
        <v>190</v>
      </c>
      <c r="B54" s="563" t="s">
        <v>1356</v>
      </c>
      <c r="C54" s="564"/>
      <c r="D54" s="564"/>
      <c r="E54" s="565"/>
      <c r="F54" s="435" t="s">
        <v>1350</v>
      </c>
      <c r="G54" s="436">
        <v>300</v>
      </c>
      <c r="H54" s="398"/>
      <c r="I54" s="398">
        <v>22</v>
      </c>
      <c r="J54" s="441"/>
      <c r="K54" s="439">
        <f t="shared" si="0"/>
        <v>6600</v>
      </c>
      <c r="L54" s="442"/>
      <c r="M54" s="443"/>
      <c r="N54" s="396" t="s">
        <v>1471</v>
      </c>
    </row>
    <row r="55" spans="1:14" ht="12.75" customHeight="1">
      <c r="A55" s="395" t="s">
        <v>192</v>
      </c>
      <c r="B55" s="563" t="s">
        <v>1357</v>
      </c>
      <c r="C55" s="564"/>
      <c r="D55" s="564"/>
      <c r="E55" s="565"/>
      <c r="F55" s="435" t="s">
        <v>1350</v>
      </c>
      <c r="G55" s="436">
        <v>400</v>
      </c>
      <c r="H55" s="398"/>
      <c r="I55" s="398">
        <v>2.92</v>
      </c>
      <c r="J55" s="441"/>
      <c r="K55" s="439">
        <f t="shared" si="0"/>
        <v>1168</v>
      </c>
      <c r="L55" s="442"/>
      <c r="M55" s="443">
        <f>SUM(K52:K55)</f>
        <v>18675.2</v>
      </c>
      <c r="N55" s="396" t="s">
        <v>1427</v>
      </c>
    </row>
    <row r="56" spans="1:14" ht="12.75" customHeight="1">
      <c r="A56" s="447">
        <v>8</v>
      </c>
      <c r="B56" s="569" t="s">
        <v>1000</v>
      </c>
      <c r="C56" s="570"/>
      <c r="D56" s="570"/>
      <c r="E56" s="571"/>
      <c r="F56" s="435"/>
      <c r="G56" s="436"/>
      <c r="H56" s="442"/>
      <c r="I56" s="442"/>
      <c r="J56" s="450"/>
      <c r="K56" s="439">
        <f t="shared" si="0"/>
        <v>0</v>
      </c>
      <c r="L56" s="442"/>
      <c r="M56" s="443"/>
      <c r="N56" s="396"/>
    </row>
    <row r="57" spans="1:16" s="370" customFormat="1" ht="25.5" customHeight="1">
      <c r="A57" s="395" t="s">
        <v>212</v>
      </c>
      <c r="B57" s="566" t="s">
        <v>1386</v>
      </c>
      <c r="C57" s="567"/>
      <c r="D57" s="567"/>
      <c r="E57" s="568"/>
      <c r="F57" s="435" t="s">
        <v>1079</v>
      </c>
      <c r="G57" s="436">
        <v>300.43</v>
      </c>
      <c r="H57" s="398"/>
      <c r="I57" s="398">
        <v>40.31</v>
      </c>
      <c r="J57" s="446"/>
      <c r="K57" s="439">
        <f t="shared" si="0"/>
        <v>12110.3333</v>
      </c>
      <c r="L57" s="442"/>
      <c r="M57" s="443"/>
      <c r="N57" s="396" t="s">
        <v>1472</v>
      </c>
      <c r="P57" s="399"/>
    </row>
    <row r="58" spans="1:14" ht="12.75" customHeight="1">
      <c r="A58" s="395" t="s">
        <v>216</v>
      </c>
      <c r="B58" s="563" t="s">
        <v>1388</v>
      </c>
      <c r="C58" s="564"/>
      <c r="D58" s="564"/>
      <c r="E58" s="565"/>
      <c r="F58" s="435" t="s">
        <v>1079</v>
      </c>
      <c r="G58" s="436">
        <v>241.57</v>
      </c>
      <c r="H58" s="398"/>
      <c r="I58" s="398">
        <v>43.42</v>
      </c>
      <c r="J58" s="441"/>
      <c r="K58" s="439">
        <f t="shared" si="0"/>
        <v>10488.9694</v>
      </c>
      <c r="L58" s="442"/>
      <c r="M58" s="443"/>
      <c r="N58" s="396" t="s">
        <v>1473</v>
      </c>
    </row>
    <row r="59" spans="1:16" s="370" customFormat="1" ht="25.5" customHeight="1">
      <c r="A59" s="395" t="s">
        <v>221</v>
      </c>
      <c r="B59" s="566" t="s">
        <v>1419</v>
      </c>
      <c r="C59" s="567"/>
      <c r="D59" s="567"/>
      <c r="E59" s="568"/>
      <c r="F59" s="435" t="s">
        <v>1079</v>
      </c>
      <c r="G59" s="436">
        <v>436.04</v>
      </c>
      <c r="H59" s="444"/>
      <c r="I59" s="398">
        <v>6.38</v>
      </c>
      <c r="J59" s="446"/>
      <c r="K59" s="439">
        <f t="shared" si="0"/>
        <v>2781.9352</v>
      </c>
      <c r="L59" s="442"/>
      <c r="M59" s="443"/>
      <c r="N59" s="396" t="s">
        <v>1452</v>
      </c>
      <c r="P59" s="399"/>
    </row>
    <row r="60" spans="1:16" s="370" customFormat="1" ht="25.5" customHeight="1">
      <c r="A60" s="395" t="s">
        <v>223</v>
      </c>
      <c r="B60" s="566" t="s">
        <v>1397</v>
      </c>
      <c r="C60" s="567"/>
      <c r="D60" s="567"/>
      <c r="E60" s="568"/>
      <c r="F60" s="435" t="s">
        <v>1416</v>
      </c>
      <c r="G60" s="436">
        <v>872.08</v>
      </c>
      <c r="H60" s="444"/>
      <c r="I60" s="398">
        <v>6.29</v>
      </c>
      <c r="J60" s="446"/>
      <c r="K60" s="439">
        <f t="shared" si="0"/>
        <v>5485.3832</v>
      </c>
      <c r="L60" s="442"/>
      <c r="M60" s="443"/>
      <c r="N60" s="396" t="s">
        <v>1453</v>
      </c>
      <c r="P60" s="399"/>
    </row>
    <row r="61" spans="1:14" ht="12.75" customHeight="1">
      <c r="A61" s="395" t="s">
        <v>225</v>
      </c>
      <c r="B61" s="563" t="s">
        <v>1417</v>
      </c>
      <c r="C61" s="564"/>
      <c r="D61" s="564"/>
      <c r="E61" s="565"/>
      <c r="F61" s="435" t="s">
        <v>1079</v>
      </c>
      <c r="G61" s="436">
        <v>436.04</v>
      </c>
      <c r="H61" s="398"/>
      <c r="I61" s="398">
        <v>1.39</v>
      </c>
      <c r="J61" s="441"/>
      <c r="K61" s="439">
        <f>G61*I61</f>
        <v>606.0956</v>
      </c>
      <c r="L61" s="442"/>
      <c r="M61" s="443"/>
      <c r="N61" s="396" t="s">
        <v>1454</v>
      </c>
    </row>
    <row r="62" spans="1:14" ht="12.75" customHeight="1" thickBot="1">
      <c r="A62" s="395" t="s">
        <v>231</v>
      </c>
      <c r="B62" s="563" t="s">
        <v>1418</v>
      </c>
      <c r="C62" s="564"/>
      <c r="D62" s="564"/>
      <c r="E62" s="565"/>
      <c r="F62" s="435" t="s">
        <v>1079</v>
      </c>
      <c r="G62" s="436">
        <v>436.04</v>
      </c>
      <c r="H62" s="398"/>
      <c r="I62" s="398">
        <v>3.96</v>
      </c>
      <c r="J62" s="441"/>
      <c r="K62" s="439">
        <f>G62*I62</f>
        <v>1726.7184</v>
      </c>
      <c r="L62" s="442"/>
      <c r="M62" s="443">
        <f>SUM(K57:K62)</f>
        <v>33199.4351</v>
      </c>
      <c r="N62" s="396" t="s">
        <v>1455</v>
      </c>
    </row>
    <row r="63" spans="1:16" ht="15.75" customHeight="1" thickTop="1">
      <c r="A63" s="405" t="str">
        <f>A32</f>
        <v>DATA: 22/07/2014</v>
      </c>
      <c r="B63" s="387"/>
      <c r="C63" s="388" t="s">
        <v>989</v>
      </c>
      <c r="D63" s="387"/>
      <c r="E63" s="389"/>
      <c r="F63" s="387" t="s">
        <v>1013</v>
      </c>
      <c r="G63" s="389"/>
      <c r="H63" s="387" t="s">
        <v>1905</v>
      </c>
      <c r="I63" s="389"/>
      <c r="J63" s="387"/>
      <c r="K63" s="459">
        <f>SUM(K38:K62)</f>
        <v>477038.214</v>
      </c>
      <c r="L63" s="387"/>
      <c r="M63" s="460">
        <f>SUM(M38:M62)</f>
        <v>477038.214</v>
      </c>
      <c r="N63" s="418"/>
      <c r="P63" s="403"/>
    </row>
    <row r="64" spans="1:16" ht="15.75" customHeight="1" thickBot="1">
      <c r="A64" s="461"/>
      <c r="B64" s="390"/>
      <c r="C64" s="391"/>
      <c r="D64" s="392"/>
      <c r="E64" s="393"/>
      <c r="F64" s="392"/>
      <c r="G64" s="393"/>
      <c r="H64" s="392" t="s">
        <v>1021</v>
      </c>
      <c r="I64" s="393"/>
      <c r="J64" s="392"/>
      <c r="K64" s="462"/>
      <c r="L64" s="392"/>
      <c r="M64" s="463"/>
      <c r="N64" s="418"/>
      <c r="P64" s="403"/>
    </row>
    <row r="65" ht="18" customHeight="1" thickBot="1" thickTop="1">
      <c r="E65" s="373" t="s">
        <v>1014</v>
      </c>
    </row>
    <row r="66" spans="1:14" ht="18" customHeight="1" thickTop="1">
      <c r="A66" s="404"/>
      <c r="B66" s="374" t="s">
        <v>1005</v>
      </c>
      <c r="C66" s="375"/>
      <c r="D66" s="376" t="s">
        <v>19</v>
      </c>
      <c r="E66" s="376"/>
      <c r="F66" s="376"/>
      <c r="G66" s="376"/>
      <c r="H66" s="554" t="s">
        <v>1183</v>
      </c>
      <c r="I66" s="555"/>
      <c r="J66" s="555"/>
      <c r="K66" s="556"/>
      <c r="L66" s="405"/>
      <c r="M66" s="406" t="s">
        <v>993</v>
      </c>
      <c r="N66" s="407"/>
    </row>
    <row r="67" spans="1:14" ht="18" customHeight="1" thickBot="1">
      <c r="A67" s="408"/>
      <c r="B67" s="377" t="s">
        <v>1006</v>
      </c>
      <c r="C67" s="378"/>
      <c r="D67" s="379"/>
      <c r="E67" s="379"/>
      <c r="F67" s="379"/>
      <c r="G67" s="379"/>
      <c r="H67" s="557" t="s">
        <v>1458</v>
      </c>
      <c r="I67" s="558"/>
      <c r="J67" s="558"/>
      <c r="K67" s="559"/>
      <c r="L67" s="409"/>
      <c r="M67" s="410" t="s">
        <v>1918</v>
      </c>
      <c r="N67" s="411"/>
    </row>
    <row r="68" spans="1:14" ht="18" customHeight="1" thickTop="1">
      <c r="A68" s="408"/>
      <c r="B68" s="380" t="s">
        <v>1007</v>
      </c>
      <c r="C68" s="378"/>
      <c r="D68" s="379" t="s">
        <v>1359</v>
      </c>
      <c r="E68" s="379"/>
      <c r="F68" s="379"/>
      <c r="G68" s="379"/>
      <c r="H68" s="408" t="s">
        <v>1008</v>
      </c>
      <c r="J68" s="408"/>
      <c r="L68" s="408"/>
      <c r="M68" s="412"/>
      <c r="N68" s="413"/>
    </row>
    <row r="69" spans="1:14" ht="18" customHeight="1" thickBot="1">
      <c r="A69" s="414"/>
      <c r="B69" s="381"/>
      <c r="C69" s="382"/>
      <c r="D69" s="383"/>
      <c r="E69" s="383"/>
      <c r="F69" s="383"/>
      <c r="G69" s="383"/>
      <c r="H69" s="414" t="s">
        <v>1009</v>
      </c>
      <c r="I69" s="392"/>
      <c r="J69" s="414"/>
      <c r="K69" s="415">
        <f>K63</f>
        <v>477038.214</v>
      </c>
      <c r="L69" s="416"/>
      <c r="M69" s="417">
        <f>M63</f>
        <v>477038.214</v>
      </c>
      <c r="N69" s="418"/>
    </row>
    <row r="70" spans="1:14" ht="15" customHeight="1" thickTop="1">
      <c r="A70" s="419"/>
      <c r="B70" s="384"/>
      <c r="C70" s="384"/>
      <c r="D70" s="384"/>
      <c r="E70" s="384"/>
      <c r="F70" s="420"/>
      <c r="G70" s="420"/>
      <c r="H70" s="421"/>
      <c r="I70" s="422"/>
      <c r="J70" s="422" t="s">
        <v>1016</v>
      </c>
      <c r="K70" s="422"/>
      <c r="L70" s="422"/>
      <c r="M70" s="423"/>
      <c r="N70" s="396"/>
    </row>
    <row r="71" spans="1:15" ht="15" customHeight="1">
      <c r="A71" s="419" t="s">
        <v>1010</v>
      </c>
      <c r="B71" s="384"/>
      <c r="C71" s="385" t="s">
        <v>1011</v>
      </c>
      <c r="D71" s="384"/>
      <c r="E71" s="384"/>
      <c r="F71" s="424" t="s">
        <v>18</v>
      </c>
      <c r="G71" s="420" t="s">
        <v>1017</v>
      </c>
      <c r="H71" s="425" t="s">
        <v>1018</v>
      </c>
      <c r="I71" s="425"/>
      <c r="J71" s="560" t="s">
        <v>465</v>
      </c>
      <c r="K71" s="561"/>
      <c r="L71" s="560" t="s">
        <v>1001</v>
      </c>
      <c r="M71" s="562"/>
      <c r="N71" s="426"/>
      <c r="O71" s="427"/>
    </row>
    <row r="72" spans="1:15" ht="9.75" customHeight="1" thickBot="1">
      <c r="A72" s="428"/>
      <c r="B72" s="386"/>
      <c r="C72" s="386"/>
      <c r="D72" s="386"/>
      <c r="E72" s="386"/>
      <c r="F72" s="429"/>
      <c r="G72" s="430"/>
      <c r="H72" s="386"/>
      <c r="I72" s="386"/>
      <c r="J72" s="429"/>
      <c r="K72" s="431"/>
      <c r="L72" s="386"/>
      <c r="M72" s="432"/>
      <c r="N72" s="433"/>
      <c r="O72" s="427"/>
    </row>
    <row r="73" spans="1:14" ht="15" customHeight="1" thickTop="1">
      <c r="A73" s="447">
        <v>9</v>
      </c>
      <c r="B73" s="569" t="s">
        <v>1002</v>
      </c>
      <c r="C73" s="570"/>
      <c r="D73" s="570"/>
      <c r="E73" s="571"/>
      <c r="F73" s="435"/>
      <c r="G73" s="436"/>
      <c r="H73" s="441"/>
      <c r="I73" s="398"/>
      <c r="J73" s="441"/>
      <c r="K73" s="439">
        <f t="shared" si="0"/>
        <v>0</v>
      </c>
      <c r="L73" s="442"/>
      <c r="M73" s="443"/>
      <c r="N73" s="396"/>
    </row>
    <row r="74" spans="1:15" ht="39" customHeight="1">
      <c r="A74" s="395" t="s">
        <v>248</v>
      </c>
      <c r="B74" s="566" t="s">
        <v>1420</v>
      </c>
      <c r="C74" s="567"/>
      <c r="D74" s="567"/>
      <c r="E74" s="568"/>
      <c r="F74" s="435" t="s">
        <v>1023</v>
      </c>
      <c r="G74" s="436">
        <v>1</v>
      </c>
      <c r="H74" s="441"/>
      <c r="I74" s="398">
        <v>28304.89</v>
      </c>
      <c r="J74" s="441"/>
      <c r="K74" s="439">
        <f>G74*I74</f>
        <v>28304.89</v>
      </c>
      <c r="L74" s="442"/>
      <c r="M74" s="443"/>
      <c r="N74" s="396" t="s">
        <v>1677</v>
      </c>
      <c r="O74" s="397"/>
    </row>
    <row r="75" spans="1:14" ht="12.75" customHeight="1">
      <c r="A75" s="395" t="s">
        <v>253</v>
      </c>
      <c r="B75" s="563" t="s">
        <v>1421</v>
      </c>
      <c r="C75" s="564"/>
      <c r="D75" s="564"/>
      <c r="E75" s="565"/>
      <c r="F75" s="435" t="s">
        <v>1024</v>
      </c>
      <c r="G75" s="436">
        <v>720</v>
      </c>
      <c r="H75" s="398"/>
      <c r="I75" s="398">
        <v>166.93</v>
      </c>
      <c r="J75" s="441"/>
      <c r="K75" s="439">
        <f>G75*I75</f>
        <v>120189.6</v>
      </c>
      <c r="L75" s="442"/>
      <c r="M75" s="443"/>
      <c r="N75" s="396" t="s">
        <v>1474</v>
      </c>
    </row>
    <row r="76" spans="1:14" ht="12.75" customHeight="1">
      <c r="A76" s="395" t="s">
        <v>258</v>
      </c>
      <c r="B76" s="563" t="s">
        <v>1194</v>
      </c>
      <c r="C76" s="564"/>
      <c r="D76" s="564"/>
      <c r="E76" s="565"/>
      <c r="F76" s="435" t="s">
        <v>1079</v>
      </c>
      <c r="G76" s="436">
        <v>13.13</v>
      </c>
      <c r="H76" s="398"/>
      <c r="I76" s="398">
        <v>447.67</v>
      </c>
      <c r="J76" s="441"/>
      <c r="K76" s="439">
        <f t="shared" si="0"/>
        <v>5877.9071</v>
      </c>
      <c r="L76" s="442"/>
      <c r="M76" s="443"/>
      <c r="N76" s="396" t="s">
        <v>1475</v>
      </c>
    </row>
    <row r="77" spans="1:14" ht="12.75" customHeight="1">
      <c r="A77" s="395" t="s">
        <v>260</v>
      </c>
      <c r="B77" s="563" t="s">
        <v>1003</v>
      </c>
      <c r="C77" s="564"/>
      <c r="D77" s="564"/>
      <c r="E77" s="565"/>
      <c r="F77" s="435" t="s">
        <v>1079</v>
      </c>
      <c r="G77" s="436">
        <v>3.49</v>
      </c>
      <c r="H77" s="398"/>
      <c r="I77" s="398">
        <v>452.7</v>
      </c>
      <c r="J77" s="441"/>
      <c r="K77" s="439">
        <f t="shared" si="0"/>
        <v>1579.923</v>
      </c>
      <c r="L77" s="442"/>
      <c r="M77" s="443"/>
      <c r="N77" s="396" t="s">
        <v>1476</v>
      </c>
    </row>
    <row r="78" spans="1:15" ht="39" customHeight="1">
      <c r="A78" s="395" t="s">
        <v>262</v>
      </c>
      <c r="B78" s="566" t="s">
        <v>1389</v>
      </c>
      <c r="C78" s="567"/>
      <c r="D78" s="567"/>
      <c r="E78" s="568"/>
      <c r="F78" s="435" t="s">
        <v>1022</v>
      </c>
      <c r="G78" s="436">
        <v>1036.94</v>
      </c>
      <c r="H78" s="441"/>
      <c r="I78" s="398">
        <v>67.43</v>
      </c>
      <c r="J78" s="441"/>
      <c r="K78" s="439">
        <f t="shared" si="0"/>
        <v>69920.86420000001</v>
      </c>
      <c r="L78" s="442"/>
      <c r="M78" s="443"/>
      <c r="N78" s="396" t="s">
        <v>1477</v>
      </c>
      <c r="O78" s="397"/>
    </row>
    <row r="79" spans="1:16" s="370" customFormat="1" ht="25.5" customHeight="1">
      <c r="A79" s="395" t="s">
        <v>268</v>
      </c>
      <c r="B79" s="566" t="s">
        <v>1390</v>
      </c>
      <c r="C79" s="567"/>
      <c r="D79" s="567"/>
      <c r="E79" s="568"/>
      <c r="F79" s="435" t="s">
        <v>1004</v>
      </c>
      <c r="G79" s="436">
        <v>5739.83</v>
      </c>
      <c r="H79" s="398"/>
      <c r="I79" s="398">
        <v>7.96</v>
      </c>
      <c r="J79" s="446"/>
      <c r="K79" s="439">
        <f t="shared" si="0"/>
        <v>45689.0468</v>
      </c>
      <c r="L79" s="442"/>
      <c r="M79" s="443"/>
      <c r="N79" s="396" t="s">
        <v>1478</v>
      </c>
      <c r="P79" s="399"/>
    </row>
    <row r="80" spans="1:16" s="370" customFormat="1" ht="25.5" customHeight="1">
      <c r="A80" s="395" t="s">
        <v>272</v>
      </c>
      <c r="B80" s="566" t="s">
        <v>1398</v>
      </c>
      <c r="C80" s="567"/>
      <c r="D80" s="567"/>
      <c r="E80" s="568"/>
      <c r="F80" s="435" t="s">
        <v>1079</v>
      </c>
      <c r="G80" s="436">
        <v>153.75</v>
      </c>
      <c r="H80" s="398"/>
      <c r="I80" s="398">
        <v>497.72</v>
      </c>
      <c r="J80" s="446"/>
      <c r="K80" s="439">
        <f t="shared" si="0"/>
        <v>76524.45</v>
      </c>
      <c r="L80" s="442"/>
      <c r="M80" s="443"/>
      <c r="N80" s="396" t="s">
        <v>1479</v>
      </c>
      <c r="P80" s="399"/>
    </row>
    <row r="81" spans="1:14" ht="12.75" customHeight="1">
      <c r="A81" s="395" t="s">
        <v>276</v>
      </c>
      <c r="B81" s="563" t="s">
        <v>1351</v>
      </c>
      <c r="C81" s="564"/>
      <c r="D81" s="564"/>
      <c r="E81" s="565"/>
      <c r="F81" s="435" t="s">
        <v>1022</v>
      </c>
      <c r="G81" s="436">
        <v>537.37</v>
      </c>
      <c r="H81" s="398"/>
      <c r="I81" s="398">
        <v>65.57</v>
      </c>
      <c r="J81" s="441"/>
      <c r="K81" s="439">
        <f t="shared" si="0"/>
        <v>35235.3509</v>
      </c>
      <c r="L81" s="442"/>
      <c r="M81" s="443"/>
      <c r="N81" s="396" t="s">
        <v>1480</v>
      </c>
    </row>
    <row r="82" spans="1:16" s="370" customFormat="1" ht="25.5" customHeight="1">
      <c r="A82" s="395" t="s">
        <v>278</v>
      </c>
      <c r="B82" s="566" t="s">
        <v>1196</v>
      </c>
      <c r="C82" s="567"/>
      <c r="D82" s="567"/>
      <c r="E82" s="568"/>
      <c r="F82" s="435" t="s">
        <v>1022</v>
      </c>
      <c r="G82" s="436">
        <v>247.45</v>
      </c>
      <c r="H82" s="398"/>
      <c r="I82" s="398">
        <v>115.38</v>
      </c>
      <c r="J82" s="446"/>
      <c r="K82" s="439">
        <f>G82*I82</f>
        <v>28550.781</v>
      </c>
      <c r="L82" s="442"/>
      <c r="M82" s="443"/>
      <c r="N82" s="396" t="s">
        <v>1481</v>
      </c>
      <c r="P82" s="399"/>
    </row>
    <row r="83" spans="1:16" s="370" customFormat="1" ht="25.5" customHeight="1">
      <c r="A83" s="395" t="s">
        <v>282</v>
      </c>
      <c r="B83" s="566" t="s">
        <v>1197</v>
      </c>
      <c r="C83" s="567"/>
      <c r="D83" s="567"/>
      <c r="E83" s="568"/>
      <c r="F83" s="435" t="s">
        <v>1022</v>
      </c>
      <c r="G83" s="436">
        <v>537.69</v>
      </c>
      <c r="H83" s="398"/>
      <c r="I83" s="398">
        <v>142.9</v>
      </c>
      <c r="J83" s="446"/>
      <c r="K83" s="439">
        <f>G83*I83</f>
        <v>76835.90100000001</v>
      </c>
      <c r="L83" s="442"/>
      <c r="M83" s="443">
        <f>SUM(K74:K83)</f>
        <v>488708.7140000001</v>
      </c>
      <c r="N83" s="396" t="s">
        <v>1482</v>
      </c>
      <c r="P83" s="399"/>
    </row>
    <row r="84" spans="1:18" s="372" customFormat="1" ht="15" customHeight="1">
      <c r="A84" s="447">
        <v>10</v>
      </c>
      <c r="B84" s="569" t="s">
        <v>1170</v>
      </c>
      <c r="C84" s="570"/>
      <c r="D84" s="570"/>
      <c r="E84" s="571"/>
      <c r="F84" s="435"/>
      <c r="G84" s="436"/>
      <c r="H84" s="441"/>
      <c r="I84" s="398"/>
      <c r="J84" s="441"/>
      <c r="K84" s="439">
        <f t="shared" si="0"/>
        <v>0</v>
      </c>
      <c r="L84" s="442"/>
      <c r="M84" s="443"/>
      <c r="N84" s="396"/>
      <c r="O84" s="370"/>
      <c r="P84" s="399"/>
      <c r="Q84" s="370"/>
      <c r="R84" s="370"/>
    </row>
    <row r="85" spans="1:16" s="370" customFormat="1" ht="25.5" customHeight="1">
      <c r="A85" s="395" t="s">
        <v>286</v>
      </c>
      <c r="B85" s="566" t="s">
        <v>1393</v>
      </c>
      <c r="C85" s="567"/>
      <c r="D85" s="567"/>
      <c r="E85" s="568"/>
      <c r="F85" s="435" t="s">
        <v>1022</v>
      </c>
      <c r="G85" s="436">
        <v>664.89</v>
      </c>
      <c r="H85" s="398"/>
      <c r="I85" s="398">
        <v>81.22</v>
      </c>
      <c r="J85" s="446"/>
      <c r="K85" s="439">
        <f t="shared" si="0"/>
        <v>54002.3658</v>
      </c>
      <c r="L85" s="442"/>
      <c r="M85" s="443"/>
      <c r="N85" s="396" t="s">
        <v>1483</v>
      </c>
      <c r="P85" s="399"/>
    </row>
    <row r="86" spans="1:14" ht="12.75" customHeight="1">
      <c r="A86" s="395" t="s">
        <v>291</v>
      </c>
      <c r="B86" s="563" t="s">
        <v>1195</v>
      </c>
      <c r="C86" s="564"/>
      <c r="D86" s="564"/>
      <c r="E86" s="565"/>
      <c r="F86" s="435" t="s">
        <v>1004</v>
      </c>
      <c r="G86" s="436">
        <v>5817.92</v>
      </c>
      <c r="H86" s="398"/>
      <c r="I86" s="398">
        <v>7.96</v>
      </c>
      <c r="J86" s="441"/>
      <c r="K86" s="439">
        <f t="shared" si="0"/>
        <v>46310.6432</v>
      </c>
      <c r="L86" s="442"/>
      <c r="M86" s="443"/>
      <c r="N86" s="396" t="s">
        <v>1484</v>
      </c>
    </row>
    <row r="87" spans="1:16" s="370" customFormat="1" ht="25.5" customHeight="1">
      <c r="A87" s="395" t="s">
        <v>296</v>
      </c>
      <c r="B87" s="566" t="s">
        <v>1422</v>
      </c>
      <c r="C87" s="567"/>
      <c r="D87" s="567"/>
      <c r="E87" s="568"/>
      <c r="F87" s="435" t="s">
        <v>1079</v>
      </c>
      <c r="G87" s="436">
        <v>86.29</v>
      </c>
      <c r="H87" s="398"/>
      <c r="I87" s="398">
        <v>600.83</v>
      </c>
      <c r="J87" s="446"/>
      <c r="K87" s="439">
        <f t="shared" si="0"/>
        <v>51845.62070000001</v>
      </c>
      <c r="L87" s="442"/>
      <c r="M87" s="443"/>
      <c r="N87" s="396" t="s">
        <v>1485</v>
      </c>
      <c r="P87" s="399"/>
    </row>
    <row r="88" spans="1:16" s="370" customFormat="1" ht="25.5" customHeight="1">
      <c r="A88" s="395" t="s">
        <v>298</v>
      </c>
      <c r="B88" s="566" t="s">
        <v>1196</v>
      </c>
      <c r="C88" s="567"/>
      <c r="D88" s="567"/>
      <c r="E88" s="568"/>
      <c r="F88" s="435" t="s">
        <v>1022</v>
      </c>
      <c r="G88" s="436">
        <v>236.25</v>
      </c>
      <c r="H88" s="398"/>
      <c r="I88" s="398">
        <v>115.38</v>
      </c>
      <c r="J88" s="446"/>
      <c r="K88" s="439">
        <f t="shared" si="0"/>
        <v>27258.524999999998</v>
      </c>
      <c r="L88" s="442"/>
      <c r="M88" s="443"/>
      <c r="N88" s="396" t="s">
        <v>1481</v>
      </c>
      <c r="P88" s="399"/>
    </row>
    <row r="89" spans="1:17" s="370" customFormat="1" ht="25.5" customHeight="1">
      <c r="A89" s="395" t="s">
        <v>300</v>
      </c>
      <c r="B89" s="566" t="s">
        <v>1197</v>
      </c>
      <c r="C89" s="567"/>
      <c r="D89" s="567"/>
      <c r="E89" s="568"/>
      <c r="F89" s="435" t="s">
        <v>1022</v>
      </c>
      <c r="G89" s="436">
        <v>524.69</v>
      </c>
      <c r="H89" s="398"/>
      <c r="I89" s="398">
        <v>142.9</v>
      </c>
      <c r="J89" s="446"/>
      <c r="K89" s="439">
        <f t="shared" si="0"/>
        <v>74978.20100000002</v>
      </c>
      <c r="L89" s="442"/>
      <c r="M89" s="443"/>
      <c r="N89" s="396" t="s">
        <v>1482</v>
      </c>
      <c r="P89" s="399"/>
      <c r="Q89" s="397"/>
    </row>
    <row r="90" spans="1:16" s="370" customFormat="1" ht="25.5" customHeight="1" thickBot="1">
      <c r="A90" s="395" t="s">
        <v>306</v>
      </c>
      <c r="B90" s="566" t="s">
        <v>1423</v>
      </c>
      <c r="C90" s="567"/>
      <c r="D90" s="567"/>
      <c r="E90" s="568"/>
      <c r="F90" s="435" t="s">
        <v>1022</v>
      </c>
      <c r="G90" s="436">
        <v>785.13</v>
      </c>
      <c r="H90" s="444"/>
      <c r="I90" s="445">
        <v>10.23</v>
      </c>
      <c r="J90" s="446"/>
      <c r="K90" s="439">
        <f>G90*I90</f>
        <v>8031.8799</v>
      </c>
      <c r="L90" s="442"/>
      <c r="M90" s="443">
        <f>SUM(K85:K90)</f>
        <v>262427.2356</v>
      </c>
      <c r="N90" s="396" t="s">
        <v>1678</v>
      </c>
      <c r="P90" s="399"/>
    </row>
    <row r="91" spans="1:16" ht="18" customHeight="1" thickTop="1">
      <c r="A91" s="405" t="str">
        <f>A32</f>
        <v>DATA: 22/07/2014</v>
      </c>
      <c r="B91" s="387"/>
      <c r="C91" s="388" t="s">
        <v>989</v>
      </c>
      <c r="D91" s="387"/>
      <c r="E91" s="389"/>
      <c r="F91" s="387" t="s">
        <v>1013</v>
      </c>
      <c r="G91" s="389"/>
      <c r="H91" s="387" t="s">
        <v>1905</v>
      </c>
      <c r="I91" s="389"/>
      <c r="J91" s="387"/>
      <c r="K91" s="459">
        <f>SUM(K69:K90)</f>
        <v>1228174.1636</v>
      </c>
      <c r="L91" s="387"/>
      <c r="M91" s="460">
        <f>SUM(M69:M90)</f>
        <v>1228174.1636</v>
      </c>
      <c r="N91" s="418"/>
      <c r="P91" s="403"/>
    </row>
    <row r="92" spans="1:16" ht="18" customHeight="1" thickBot="1">
      <c r="A92" s="461"/>
      <c r="B92" s="390"/>
      <c r="C92" s="391"/>
      <c r="D92" s="392"/>
      <c r="E92" s="393"/>
      <c r="F92" s="392"/>
      <c r="G92" s="393"/>
      <c r="H92" s="392" t="s">
        <v>1021</v>
      </c>
      <c r="I92" s="393"/>
      <c r="J92" s="392"/>
      <c r="K92" s="462"/>
      <c r="L92" s="392"/>
      <c r="M92" s="463"/>
      <c r="N92" s="418"/>
      <c r="P92" s="403"/>
    </row>
    <row r="93" ht="18" customHeight="1" thickBot="1" thickTop="1">
      <c r="E93" s="373" t="s">
        <v>1014</v>
      </c>
    </row>
    <row r="94" spans="1:14" ht="18" customHeight="1" thickTop="1">
      <c r="A94" s="404"/>
      <c r="B94" s="374" t="s">
        <v>1005</v>
      </c>
      <c r="C94" s="375"/>
      <c r="D94" s="376" t="s">
        <v>19</v>
      </c>
      <c r="E94" s="376"/>
      <c r="F94" s="376"/>
      <c r="G94" s="376"/>
      <c r="H94" s="554" t="s">
        <v>1183</v>
      </c>
      <c r="I94" s="555"/>
      <c r="J94" s="555"/>
      <c r="K94" s="556"/>
      <c r="L94" s="405"/>
      <c r="M94" s="406" t="s">
        <v>993</v>
      </c>
      <c r="N94" s="407"/>
    </row>
    <row r="95" spans="1:14" ht="18" customHeight="1" thickBot="1">
      <c r="A95" s="408"/>
      <c r="B95" s="377" t="s">
        <v>1006</v>
      </c>
      <c r="C95" s="378"/>
      <c r="D95" s="379"/>
      <c r="E95" s="379"/>
      <c r="F95" s="379"/>
      <c r="G95" s="379"/>
      <c r="H95" s="557" t="s">
        <v>1458</v>
      </c>
      <c r="I95" s="558"/>
      <c r="J95" s="558"/>
      <c r="K95" s="559"/>
      <c r="L95" s="409"/>
      <c r="M95" s="410" t="s">
        <v>1919</v>
      </c>
      <c r="N95" s="411"/>
    </row>
    <row r="96" spans="1:14" ht="18" customHeight="1" thickTop="1">
      <c r="A96" s="408"/>
      <c r="B96" s="380" t="s">
        <v>1007</v>
      </c>
      <c r="C96" s="378"/>
      <c r="D96" s="379" t="s">
        <v>1359</v>
      </c>
      <c r="E96" s="379"/>
      <c r="F96" s="379"/>
      <c r="G96" s="379"/>
      <c r="H96" s="408" t="s">
        <v>1008</v>
      </c>
      <c r="J96" s="408"/>
      <c r="L96" s="408"/>
      <c r="M96" s="412"/>
      <c r="N96" s="413"/>
    </row>
    <row r="97" spans="1:14" ht="18" customHeight="1" thickBot="1">
      <c r="A97" s="414"/>
      <c r="B97" s="381"/>
      <c r="C97" s="382"/>
      <c r="D97" s="383"/>
      <c r="E97" s="383"/>
      <c r="F97" s="383"/>
      <c r="G97" s="383"/>
      <c r="H97" s="414" t="s">
        <v>1009</v>
      </c>
      <c r="I97" s="392"/>
      <c r="J97" s="414"/>
      <c r="K97" s="415">
        <f>K91</f>
        <v>1228174.1636</v>
      </c>
      <c r="L97" s="416"/>
      <c r="M97" s="417">
        <f>M91</f>
        <v>1228174.1636</v>
      </c>
      <c r="N97" s="418"/>
    </row>
    <row r="98" spans="1:14" ht="15" customHeight="1" thickTop="1">
      <c r="A98" s="419"/>
      <c r="B98" s="384"/>
      <c r="C98" s="384"/>
      <c r="D98" s="384"/>
      <c r="E98" s="384"/>
      <c r="F98" s="420"/>
      <c r="G98" s="420"/>
      <c r="H98" s="421"/>
      <c r="I98" s="422"/>
      <c r="J98" s="422" t="s">
        <v>1016</v>
      </c>
      <c r="K98" s="422"/>
      <c r="L98" s="422"/>
      <c r="M98" s="423"/>
      <c r="N98" s="396"/>
    </row>
    <row r="99" spans="1:15" ht="15" customHeight="1">
      <c r="A99" s="419" t="s">
        <v>1010</v>
      </c>
      <c r="B99" s="384"/>
      <c r="C99" s="385" t="s">
        <v>1011</v>
      </c>
      <c r="D99" s="384"/>
      <c r="E99" s="384"/>
      <c r="F99" s="424" t="s">
        <v>18</v>
      </c>
      <c r="G99" s="420" t="s">
        <v>1017</v>
      </c>
      <c r="H99" s="425" t="s">
        <v>1018</v>
      </c>
      <c r="I99" s="425"/>
      <c r="J99" s="560" t="s">
        <v>465</v>
      </c>
      <c r="K99" s="561"/>
      <c r="L99" s="560" t="s">
        <v>1001</v>
      </c>
      <c r="M99" s="562"/>
      <c r="N99" s="426"/>
      <c r="O99" s="427"/>
    </row>
    <row r="100" spans="1:15" ht="9.75" customHeight="1" thickBot="1">
      <c r="A100" s="428"/>
      <c r="B100" s="386"/>
      <c r="C100" s="386"/>
      <c r="D100" s="386"/>
      <c r="E100" s="386"/>
      <c r="F100" s="429"/>
      <c r="G100" s="430"/>
      <c r="H100" s="386"/>
      <c r="I100" s="386"/>
      <c r="J100" s="429"/>
      <c r="K100" s="431"/>
      <c r="L100" s="386"/>
      <c r="M100" s="432"/>
      <c r="N100" s="433"/>
      <c r="O100" s="427"/>
    </row>
    <row r="101" spans="1:14" ht="15" customHeight="1" thickTop="1">
      <c r="A101" s="447">
        <v>11</v>
      </c>
      <c r="B101" s="569" t="s">
        <v>1049</v>
      </c>
      <c r="C101" s="570"/>
      <c r="D101" s="570"/>
      <c r="E101" s="571"/>
      <c r="F101" s="451"/>
      <c r="G101" s="436"/>
      <c r="H101" s="441"/>
      <c r="I101" s="398"/>
      <c r="J101" s="441"/>
      <c r="K101" s="439">
        <f t="shared" si="0"/>
        <v>0</v>
      </c>
      <c r="L101" s="442"/>
      <c r="M101" s="443"/>
      <c r="N101" s="396"/>
    </row>
    <row r="102" spans="1:16" s="370" customFormat="1" ht="25.5" customHeight="1">
      <c r="A102" s="395" t="s">
        <v>324</v>
      </c>
      <c r="B102" s="566" t="s">
        <v>1391</v>
      </c>
      <c r="C102" s="567"/>
      <c r="D102" s="567"/>
      <c r="E102" s="568"/>
      <c r="F102" s="435" t="s">
        <v>1022</v>
      </c>
      <c r="G102" s="436">
        <v>465.84</v>
      </c>
      <c r="H102" s="398"/>
      <c r="I102" s="398">
        <v>84.75</v>
      </c>
      <c r="J102" s="446"/>
      <c r="K102" s="439">
        <f t="shared" si="0"/>
        <v>39479.939999999995</v>
      </c>
      <c r="L102" s="442"/>
      <c r="M102" s="443"/>
      <c r="N102" s="396" t="s">
        <v>1486</v>
      </c>
      <c r="P102" s="399"/>
    </row>
    <row r="103" spans="1:15" ht="39" customHeight="1">
      <c r="A103" s="395" t="s">
        <v>329</v>
      </c>
      <c r="B103" s="566" t="s">
        <v>1399</v>
      </c>
      <c r="C103" s="567"/>
      <c r="D103" s="567"/>
      <c r="E103" s="568"/>
      <c r="F103" s="435" t="s">
        <v>1022</v>
      </c>
      <c r="G103" s="436">
        <v>863.52</v>
      </c>
      <c r="H103" s="441"/>
      <c r="I103" s="398">
        <v>46.78</v>
      </c>
      <c r="J103" s="441"/>
      <c r="K103" s="439">
        <f t="shared" si="0"/>
        <v>40395.4656</v>
      </c>
      <c r="L103" s="442"/>
      <c r="M103" s="443"/>
      <c r="N103" s="396" t="s">
        <v>1487</v>
      </c>
      <c r="O103" s="397"/>
    </row>
    <row r="104" spans="1:14" ht="12.75" customHeight="1">
      <c r="A104" s="395" t="s">
        <v>334</v>
      </c>
      <c r="B104" s="563" t="s">
        <v>1352</v>
      </c>
      <c r="C104" s="564"/>
      <c r="D104" s="564"/>
      <c r="E104" s="565"/>
      <c r="F104" s="435" t="s">
        <v>1024</v>
      </c>
      <c r="G104" s="436">
        <v>296</v>
      </c>
      <c r="H104" s="398"/>
      <c r="I104" s="398">
        <v>24.76</v>
      </c>
      <c r="J104" s="441"/>
      <c r="K104" s="439">
        <f t="shared" si="0"/>
        <v>7328.96</v>
      </c>
      <c r="L104" s="442"/>
      <c r="M104" s="443"/>
      <c r="N104" s="396" t="s">
        <v>1679</v>
      </c>
    </row>
    <row r="105" spans="1:16" s="370" customFormat="1" ht="25.5" customHeight="1">
      <c r="A105" s="395" t="s">
        <v>336</v>
      </c>
      <c r="B105" s="566" t="s">
        <v>1198</v>
      </c>
      <c r="C105" s="567"/>
      <c r="D105" s="567"/>
      <c r="E105" s="568"/>
      <c r="F105" s="435" t="s">
        <v>1022</v>
      </c>
      <c r="G105" s="436">
        <v>43.1</v>
      </c>
      <c r="H105" s="398"/>
      <c r="I105" s="398">
        <v>417.83</v>
      </c>
      <c r="J105" s="446"/>
      <c r="K105" s="439">
        <f t="shared" si="0"/>
        <v>18008.472999999998</v>
      </c>
      <c r="L105" s="442"/>
      <c r="M105" s="443"/>
      <c r="N105" s="396" t="s">
        <v>1488</v>
      </c>
      <c r="P105" s="399"/>
    </row>
    <row r="106" spans="1:16" s="370" customFormat="1" ht="25.5" customHeight="1">
      <c r="A106" s="395" t="s">
        <v>338</v>
      </c>
      <c r="B106" s="566" t="s">
        <v>1394</v>
      </c>
      <c r="C106" s="567"/>
      <c r="D106" s="567"/>
      <c r="E106" s="568"/>
      <c r="F106" s="435" t="s">
        <v>1024</v>
      </c>
      <c r="G106" s="436">
        <v>481.2</v>
      </c>
      <c r="H106" s="398"/>
      <c r="I106" s="398">
        <v>7.23</v>
      </c>
      <c r="J106" s="446"/>
      <c r="K106" s="439">
        <f t="shared" si="0"/>
        <v>3479.076</v>
      </c>
      <c r="L106" s="442"/>
      <c r="M106" s="443">
        <f>SUM(K102:K106)</f>
        <v>108691.9146</v>
      </c>
      <c r="N106" s="396" t="s">
        <v>1489</v>
      </c>
      <c r="P106" s="399"/>
    </row>
    <row r="107" spans="1:16" s="370" customFormat="1" ht="15" customHeight="1">
      <c r="A107" s="447">
        <v>12</v>
      </c>
      <c r="B107" s="569" t="s">
        <v>956</v>
      </c>
      <c r="C107" s="570"/>
      <c r="D107" s="570"/>
      <c r="E107" s="571"/>
      <c r="F107" s="451"/>
      <c r="G107" s="436"/>
      <c r="H107" s="441"/>
      <c r="I107" s="398"/>
      <c r="J107" s="441"/>
      <c r="K107" s="439">
        <f t="shared" si="0"/>
        <v>0</v>
      </c>
      <c r="L107" s="442"/>
      <c r="M107" s="443"/>
      <c r="N107" s="396"/>
      <c r="P107" s="399"/>
    </row>
    <row r="108" spans="1:16" s="370" customFormat="1" ht="25.5" customHeight="1">
      <c r="A108" s="395" t="s">
        <v>362</v>
      </c>
      <c r="B108" s="566" t="s">
        <v>1199</v>
      </c>
      <c r="C108" s="567"/>
      <c r="D108" s="567"/>
      <c r="E108" s="568"/>
      <c r="F108" s="435" t="s">
        <v>1023</v>
      </c>
      <c r="G108" s="436">
        <v>25</v>
      </c>
      <c r="H108" s="398"/>
      <c r="I108" s="398">
        <v>177.64</v>
      </c>
      <c r="J108" s="446"/>
      <c r="K108" s="439">
        <f t="shared" si="0"/>
        <v>4441</v>
      </c>
      <c r="L108" s="442"/>
      <c r="M108" s="443"/>
      <c r="N108" s="396" t="s">
        <v>1490</v>
      </c>
      <c r="P108" s="399"/>
    </row>
    <row r="109" spans="1:14" ht="12.75" customHeight="1">
      <c r="A109" s="395" t="s">
        <v>367</v>
      </c>
      <c r="B109" s="563" t="s">
        <v>1371</v>
      </c>
      <c r="C109" s="564"/>
      <c r="D109" s="564"/>
      <c r="E109" s="565"/>
      <c r="F109" s="435" t="s">
        <v>1024</v>
      </c>
      <c r="G109" s="436">
        <v>248.2</v>
      </c>
      <c r="H109" s="398"/>
      <c r="I109" s="398">
        <v>12.74</v>
      </c>
      <c r="J109" s="441"/>
      <c r="K109" s="439">
        <f t="shared" si="0"/>
        <v>3162.0679999999998</v>
      </c>
      <c r="L109" s="442"/>
      <c r="M109" s="443"/>
      <c r="N109" s="396" t="s">
        <v>1491</v>
      </c>
    </row>
    <row r="110" spans="1:16" s="370" customFormat="1" ht="25.5" customHeight="1">
      <c r="A110" s="395" t="s">
        <v>372</v>
      </c>
      <c r="B110" s="566" t="s">
        <v>1200</v>
      </c>
      <c r="C110" s="567"/>
      <c r="D110" s="567"/>
      <c r="E110" s="568"/>
      <c r="F110" s="435" t="s">
        <v>1023</v>
      </c>
      <c r="G110" s="436">
        <v>2</v>
      </c>
      <c r="H110" s="398"/>
      <c r="I110" s="398">
        <v>642.68</v>
      </c>
      <c r="J110" s="446"/>
      <c r="K110" s="439">
        <f t="shared" si="0"/>
        <v>1285.36</v>
      </c>
      <c r="L110" s="442"/>
      <c r="M110" s="443"/>
      <c r="N110" s="396" t="s">
        <v>1492</v>
      </c>
      <c r="P110" s="399"/>
    </row>
    <row r="111" spans="1:16" s="370" customFormat="1" ht="25.5" customHeight="1">
      <c r="A111" s="395" t="s">
        <v>374</v>
      </c>
      <c r="B111" s="566" t="s">
        <v>1201</v>
      </c>
      <c r="C111" s="567"/>
      <c r="D111" s="567"/>
      <c r="E111" s="568"/>
      <c r="F111" s="435" t="s">
        <v>1023</v>
      </c>
      <c r="G111" s="436">
        <v>5</v>
      </c>
      <c r="H111" s="398"/>
      <c r="I111" s="398">
        <v>709.79</v>
      </c>
      <c r="J111" s="446"/>
      <c r="K111" s="439">
        <f t="shared" si="0"/>
        <v>3548.95</v>
      </c>
      <c r="L111" s="442"/>
      <c r="M111" s="443"/>
      <c r="N111" s="396" t="s">
        <v>1493</v>
      </c>
      <c r="P111" s="399"/>
    </row>
    <row r="112" spans="1:16" s="370" customFormat="1" ht="25.5" customHeight="1">
      <c r="A112" s="395" t="s">
        <v>376</v>
      </c>
      <c r="B112" s="566" t="s">
        <v>1202</v>
      </c>
      <c r="C112" s="567"/>
      <c r="D112" s="567"/>
      <c r="E112" s="568"/>
      <c r="F112" s="435" t="s">
        <v>1023</v>
      </c>
      <c r="G112" s="436">
        <v>7</v>
      </c>
      <c r="H112" s="398"/>
      <c r="I112" s="398">
        <v>797.77</v>
      </c>
      <c r="J112" s="446"/>
      <c r="K112" s="439">
        <f t="shared" si="0"/>
        <v>5584.389999999999</v>
      </c>
      <c r="L112" s="442"/>
      <c r="M112" s="443"/>
      <c r="N112" s="396" t="s">
        <v>1494</v>
      </c>
      <c r="P112" s="399"/>
    </row>
    <row r="113" spans="1:16" s="370" customFormat="1" ht="25.5" customHeight="1">
      <c r="A113" s="395" t="s">
        <v>382</v>
      </c>
      <c r="B113" s="566" t="s">
        <v>1203</v>
      </c>
      <c r="C113" s="567"/>
      <c r="D113" s="567"/>
      <c r="E113" s="568"/>
      <c r="F113" s="435" t="s">
        <v>1023</v>
      </c>
      <c r="G113" s="436">
        <v>10</v>
      </c>
      <c r="H113" s="444"/>
      <c r="I113" s="445">
        <v>820.03</v>
      </c>
      <c r="J113" s="446"/>
      <c r="K113" s="439">
        <f t="shared" si="0"/>
        <v>8200.3</v>
      </c>
      <c r="L113" s="442"/>
      <c r="M113" s="443"/>
      <c r="N113" s="396" t="s">
        <v>1496</v>
      </c>
      <c r="P113" s="399"/>
    </row>
    <row r="114" spans="1:17" ht="39" customHeight="1">
      <c r="A114" s="395" t="s">
        <v>386</v>
      </c>
      <c r="B114" s="566" t="s">
        <v>1347</v>
      </c>
      <c r="C114" s="567"/>
      <c r="D114" s="567"/>
      <c r="E114" s="568"/>
      <c r="F114" s="435" t="s">
        <v>1023</v>
      </c>
      <c r="G114" s="436">
        <v>1</v>
      </c>
      <c r="H114" s="441"/>
      <c r="I114" s="398">
        <v>1197.34</v>
      </c>
      <c r="J114" s="441"/>
      <c r="K114" s="439">
        <f t="shared" si="0"/>
        <v>1197.34</v>
      </c>
      <c r="L114" s="442"/>
      <c r="M114" s="443">
        <f>SUM(K108:K114)</f>
        <v>27419.408</v>
      </c>
      <c r="N114" s="396" t="s">
        <v>1495</v>
      </c>
      <c r="O114" s="397"/>
      <c r="Q114" s="397"/>
    </row>
    <row r="115" spans="1:14" ht="15" customHeight="1">
      <c r="A115" s="447">
        <v>13</v>
      </c>
      <c r="B115" s="569" t="s">
        <v>1204</v>
      </c>
      <c r="C115" s="570"/>
      <c r="D115" s="570"/>
      <c r="E115" s="571"/>
      <c r="F115" s="451"/>
      <c r="G115" s="436"/>
      <c r="H115" s="441"/>
      <c r="I115" s="398"/>
      <c r="J115" s="441"/>
      <c r="K115" s="439">
        <f t="shared" si="0"/>
        <v>0</v>
      </c>
      <c r="L115" s="442"/>
      <c r="M115" s="443"/>
      <c r="N115" s="396"/>
    </row>
    <row r="116" spans="1:14" ht="12.75" customHeight="1">
      <c r="A116" s="395" t="s">
        <v>400</v>
      </c>
      <c r="B116" s="563" t="s">
        <v>1205</v>
      </c>
      <c r="C116" s="564"/>
      <c r="D116" s="564"/>
      <c r="E116" s="565"/>
      <c r="F116" s="435" t="s">
        <v>1023</v>
      </c>
      <c r="G116" s="436">
        <v>21</v>
      </c>
      <c r="H116" s="398"/>
      <c r="I116" s="398">
        <v>87.76</v>
      </c>
      <c r="J116" s="441"/>
      <c r="K116" s="439">
        <f t="shared" si="0"/>
        <v>1842.96</v>
      </c>
      <c r="L116" s="442"/>
      <c r="M116" s="443"/>
      <c r="N116" s="396" t="s">
        <v>1497</v>
      </c>
    </row>
    <row r="117" spans="1:14" ht="12.75" customHeight="1">
      <c r="A117" s="395" t="s">
        <v>405</v>
      </c>
      <c r="B117" s="563" t="s">
        <v>1206</v>
      </c>
      <c r="C117" s="564"/>
      <c r="D117" s="564"/>
      <c r="E117" s="565"/>
      <c r="F117" s="435" t="s">
        <v>1023</v>
      </c>
      <c r="G117" s="436">
        <v>4</v>
      </c>
      <c r="H117" s="398"/>
      <c r="I117" s="398">
        <v>88.14</v>
      </c>
      <c r="J117" s="441"/>
      <c r="K117" s="439">
        <f t="shared" si="0"/>
        <v>352.56</v>
      </c>
      <c r="L117" s="442"/>
      <c r="M117" s="443"/>
      <c r="N117" s="396" t="s">
        <v>1498</v>
      </c>
    </row>
    <row r="118" spans="1:14" ht="12.75" customHeight="1" thickBot="1">
      <c r="A118" s="395" t="s">
        <v>410</v>
      </c>
      <c r="B118" s="563" t="s">
        <v>1207</v>
      </c>
      <c r="C118" s="564"/>
      <c r="D118" s="564"/>
      <c r="E118" s="565"/>
      <c r="F118" s="435" t="s">
        <v>1023</v>
      </c>
      <c r="G118" s="436">
        <v>25</v>
      </c>
      <c r="H118" s="398"/>
      <c r="I118" s="398">
        <v>27.23</v>
      </c>
      <c r="J118" s="441"/>
      <c r="K118" s="439">
        <f t="shared" si="0"/>
        <v>680.75</v>
      </c>
      <c r="L118" s="442"/>
      <c r="M118" s="443">
        <f>SUM(K116:K118)</f>
        <v>2876.27</v>
      </c>
      <c r="N118" s="396" t="s">
        <v>1499</v>
      </c>
    </row>
    <row r="119" spans="1:16" ht="18" customHeight="1" thickTop="1">
      <c r="A119" s="405" t="str">
        <f>A32</f>
        <v>DATA: 22/07/2014</v>
      </c>
      <c r="B119" s="387"/>
      <c r="C119" s="388" t="s">
        <v>989</v>
      </c>
      <c r="D119" s="387"/>
      <c r="E119" s="389"/>
      <c r="F119" s="387" t="s">
        <v>1013</v>
      </c>
      <c r="G119" s="389"/>
      <c r="H119" s="387" t="s">
        <v>1905</v>
      </c>
      <c r="I119" s="389"/>
      <c r="J119" s="387"/>
      <c r="K119" s="459">
        <f>SUM(K97:K118)</f>
        <v>1367161.7562</v>
      </c>
      <c r="L119" s="387"/>
      <c r="M119" s="460">
        <f>SUM(M97:M118)</f>
        <v>1367161.7562000002</v>
      </c>
      <c r="N119" s="418"/>
      <c r="P119" s="403"/>
    </row>
    <row r="120" spans="1:16" ht="18" customHeight="1" thickBot="1">
      <c r="A120" s="461"/>
      <c r="B120" s="390"/>
      <c r="C120" s="391"/>
      <c r="D120" s="392"/>
      <c r="E120" s="393"/>
      <c r="F120" s="392"/>
      <c r="G120" s="393"/>
      <c r="H120" s="392" t="s">
        <v>1021</v>
      </c>
      <c r="I120" s="393"/>
      <c r="J120" s="392"/>
      <c r="K120" s="462"/>
      <c r="L120" s="392"/>
      <c r="M120" s="463"/>
      <c r="N120" s="418"/>
      <c r="P120" s="403"/>
    </row>
    <row r="121" ht="16.5" customHeight="1" thickBot="1" thickTop="1">
      <c r="E121" s="373" t="s">
        <v>1014</v>
      </c>
    </row>
    <row r="122" spans="1:14" ht="18" customHeight="1" thickTop="1">
      <c r="A122" s="404"/>
      <c r="B122" s="374" t="s">
        <v>1005</v>
      </c>
      <c r="C122" s="375"/>
      <c r="D122" s="376" t="s">
        <v>19</v>
      </c>
      <c r="E122" s="376"/>
      <c r="F122" s="376"/>
      <c r="G122" s="376"/>
      <c r="H122" s="554" t="s">
        <v>1183</v>
      </c>
      <c r="I122" s="555"/>
      <c r="J122" s="555"/>
      <c r="K122" s="556"/>
      <c r="L122" s="405"/>
      <c r="M122" s="406" t="s">
        <v>993</v>
      </c>
      <c r="N122" s="407"/>
    </row>
    <row r="123" spans="1:14" ht="18" customHeight="1" thickBot="1">
      <c r="A123" s="408"/>
      <c r="B123" s="377" t="s">
        <v>1006</v>
      </c>
      <c r="C123" s="378"/>
      <c r="D123" s="379"/>
      <c r="E123" s="379"/>
      <c r="F123" s="379"/>
      <c r="G123" s="379"/>
      <c r="H123" s="557" t="s">
        <v>1458</v>
      </c>
      <c r="I123" s="558"/>
      <c r="J123" s="558"/>
      <c r="K123" s="559"/>
      <c r="L123" s="409"/>
      <c r="M123" s="410" t="s">
        <v>1920</v>
      </c>
      <c r="N123" s="411"/>
    </row>
    <row r="124" spans="1:14" ht="18" customHeight="1" thickTop="1">
      <c r="A124" s="408"/>
      <c r="B124" s="380" t="s">
        <v>1007</v>
      </c>
      <c r="C124" s="378"/>
      <c r="D124" s="379" t="s">
        <v>1359</v>
      </c>
      <c r="E124" s="379"/>
      <c r="F124" s="379"/>
      <c r="G124" s="379"/>
      <c r="H124" s="408" t="s">
        <v>1008</v>
      </c>
      <c r="J124" s="408"/>
      <c r="L124" s="408"/>
      <c r="M124" s="412"/>
      <c r="N124" s="413"/>
    </row>
    <row r="125" spans="1:14" ht="14.25" customHeight="1" thickBot="1">
      <c r="A125" s="414"/>
      <c r="B125" s="381"/>
      <c r="C125" s="382"/>
      <c r="D125" s="383"/>
      <c r="E125" s="383"/>
      <c r="F125" s="383"/>
      <c r="G125" s="383"/>
      <c r="H125" s="546" t="s">
        <v>1009</v>
      </c>
      <c r="I125" s="383"/>
      <c r="J125" s="546"/>
      <c r="K125" s="516">
        <f>K119</f>
        <v>1367161.7562</v>
      </c>
      <c r="L125" s="517"/>
      <c r="M125" s="518">
        <f>M119</f>
        <v>1367161.7562000002</v>
      </c>
      <c r="N125" s="418"/>
    </row>
    <row r="126" spans="1:14" ht="12.75" customHeight="1" thickTop="1">
      <c r="A126" s="419"/>
      <c r="B126" s="384"/>
      <c r="C126" s="384"/>
      <c r="D126" s="384"/>
      <c r="E126" s="384"/>
      <c r="F126" s="420"/>
      <c r="G126" s="420"/>
      <c r="H126" s="421"/>
      <c r="I126" s="422"/>
      <c r="J126" s="422" t="s">
        <v>1016</v>
      </c>
      <c r="K126" s="422"/>
      <c r="L126" s="422"/>
      <c r="M126" s="423"/>
      <c r="N126" s="396"/>
    </row>
    <row r="127" spans="1:15" ht="15" customHeight="1">
      <c r="A127" s="419" t="s">
        <v>1010</v>
      </c>
      <c r="B127" s="384"/>
      <c r="C127" s="385" t="s">
        <v>1011</v>
      </c>
      <c r="D127" s="384"/>
      <c r="E127" s="384"/>
      <c r="F127" s="424" t="s">
        <v>18</v>
      </c>
      <c r="G127" s="420" t="s">
        <v>1017</v>
      </c>
      <c r="H127" s="425" t="s">
        <v>1018</v>
      </c>
      <c r="I127" s="425"/>
      <c r="J127" s="560" t="s">
        <v>465</v>
      </c>
      <c r="K127" s="561"/>
      <c r="L127" s="560" t="s">
        <v>1001</v>
      </c>
      <c r="M127" s="562"/>
      <c r="N127" s="426"/>
      <c r="O127" s="427"/>
    </row>
    <row r="128" spans="1:15" ht="5.25" customHeight="1" thickBot="1">
      <c r="A128" s="428"/>
      <c r="B128" s="386"/>
      <c r="C128" s="386"/>
      <c r="D128" s="386"/>
      <c r="E128" s="386"/>
      <c r="F128" s="429"/>
      <c r="G128" s="430"/>
      <c r="H128" s="386"/>
      <c r="I128" s="386"/>
      <c r="J128" s="429"/>
      <c r="K128" s="431"/>
      <c r="L128" s="386"/>
      <c r="M128" s="432"/>
      <c r="N128" s="433"/>
      <c r="O128" s="427"/>
    </row>
    <row r="129" spans="1:14" ht="12.75" customHeight="1" thickTop="1">
      <c r="A129" s="447">
        <v>14</v>
      </c>
      <c r="B129" s="569" t="s">
        <v>957</v>
      </c>
      <c r="C129" s="570"/>
      <c r="D129" s="570"/>
      <c r="E129" s="571"/>
      <c r="F129" s="451"/>
      <c r="G129" s="436"/>
      <c r="H129" s="441"/>
      <c r="I129" s="398"/>
      <c r="J129" s="441"/>
      <c r="K129" s="439">
        <f t="shared" si="0"/>
        <v>0</v>
      </c>
      <c r="L129" s="442"/>
      <c r="M129" s="443"/>
      <c r="N129" s="396"/>
    </row>
    <row r="130" spans="1:16" s="370" customFormat="1" ht="25.5" customHeight="1">
      <c r="A130" s="395" t="s">
        <v>438</v>
      </c>
      <c r="B130" s="566" t="s">
        <v>1208</v>
      </c>
      <c r="C130" s="567"/>
      <c r="D130" s="567"/>
      <c r="E130" s="568"/>
      <c r="F130" s="435" t="s">
        <v>1022</v>
      </c>
      <c r="G130" s="436">
        <v>12.24</v>
      </c>
      <c r="H130" s="398"/>
      <c r="I130" s="398">
        <v>522.1</v>
      </c>
      <c r="J130" s="446"/>
      <c r="K130" s="439">
        <f aca="true" t="shared" si="1" ref="K130:K280">G130*I130</f>
        <v>6390.504000000001</v>
      </c>
      <c r="L130" s="442"/>
      <c r="M130" s="443"/>
      <c r="N130" s="396" t="s">
        <v>1500</v>
      </c>
      <c r="P130" s="399"/>
    </row>
    <row r="131" spans="1:16" s="370" customFormat="1" ht="25.5" customHeight="1">
      <c r="A131" s="395" t="s">
        <v>442</v>
      </c>
      <c r="B131" s="566" t="s">
        <v>1209</v>
      </c>
      <c r="C131" s="567"/>
      <c r="D131" s="567"/>
      <c r="E131" s="568"/>
      <c r="F131" s="435" t="s">
        <v>1022</v>
      </c>
      <c r="G131" s="436">
        <v>86.04</v>
      </c>
      <c r="H131" s="398"/>
      <c r="I131" s="398">
        <v>357.39</v>
      </c>
      <c r="J131" s="446"/>
      <c r="K131" s="439">
        <f t="shared" si="1"/>
        <v>30749.835600000002</v>
      </c>
      <c r="L131" s="442"/>
      <c r="M131" s="443"/>
      <c r="N131" s="396" t="s">
        <v>1501</v>
      </c>
      <c r="P131" s="399"/>
    </row>
    <row r="132" spans="1:14" ht="12" customHeight="1">
      <c r="A132" s="395" t="s">
        <v>456</v>
      </c>
      <c r="B132" s="563" t="s">
        <v>958</v>
      </c>
      <c r="C132" s="564"/>
      <c r="D132" s="564"/>
      <c r="E132" s="565"/>
      <c r="F132" s="435" t="s">
        <v>1022</v>
      </c>
      <c r="G132" s="436">
        <v>27.67</v>
      </c>
      <c r="H132" s="398"/>
      <c r="I132" s="398">
        <v>185.59</v>
      </c>
      <c r="J132" s="441"/>
      <c r="K132" s="439">
        <f t="shared" si="1"/>
        <v>5135.2753</v>
      </c>
      <c r="L132" s="442"/>
      <c r="M132" s="443"/>
      <c r="N132" s="396" t="s">
        <v>1502</v>
      </c>
    </row>
    <row r="133" spans="1:14" ht="12" customHeight="1">
      <c r="A133" s="395" t="s">
        <v>459</v>
      </c>
      <c r="B133" s="563" t="s">
        <v>1210</v>
      </c>
      <c r="C133" s="564"/>
      <c r="D133" s="564"/>
      <c r="E133" s="565"/>
      <c r="F133" s="435" t="s">
        <v>1022</v>
      </c>
      <c r="G133" s="436">
        <v>6.3</v>
      </c>
      <c r="H133" s="398"/>
      <c r="I133" s="398">
        <v>305.13</v>
      </c>
      <c r="J133" s="441"/>
      <c r="K133" s="439">
        <f t="shared" si="1"/>
        <v>1922.319</v>
      </c>
      <c r="L133" s="442"/>
      <c r="M133" s="443"/>
      <c r="N133" s="396" t="s">
        <v>1503</v>
      </c>
    </row>
    <row r="134" spans="1:14" ht="12" customHeight="1">
      <c r="A134" s="395" t="s">
        <v>467</v>
      </c>
      <c r="B134" s="563" t="s">
        <v>1211</v>
      </c>
      <c r="C134" s="564"/>
      <c r="D134" s="564"/>
      <c r="E134" s="565"/>
      <c r="F134" s="435" t="s">
        <v>1022</v>
      </c>
      <c r="G134" s="436">
        <v>7.98</v>
      </c>
      <c r="H134" s="398"/>
      <c r="I134" s="398">
        <v>336.84</v>
      </c>
      <c r="J134" s="441"/>
      <c r="K134" s="439">
        <f t="shared" si="1"/>
        <v>2687.9832</v>
      </c>
      <c r="L134" s="442"/>
      <c r="M134" s="443">
        <f>SUM(K130:K134)</f>
        <v>46885.91710000001</v>
      </c>
      <c r="N134" s="396" t="s">
        <v>1504</v>
      </c>
    </row>
    <row r="135" spans="1:14" ht="12.75" customHeight="1">
      <c r="A135" s="447">
        <v>15</v>
      </c>
      <c r="B135" s="569" t="s">
        <v>1212</v>
      </c>
      <c r="C135" s="570"/>
      <c r="D135" s="570"/>
      <c r="E135" s="571"/>
      <c r="F135" s="451"/>
      <c r="G135" s="436"/>
      <c r="H135" s="441"/>
      <c r="I135" s="398"/>
      <c r="J135" s="441"/>
      <c r="K135" s="439">
        <f t="shared" si="1"/>
        <v>0</v>
      </c>
      <c r="L135" s="442"/>
      <c r="M135" s="443"/>
      <c r="N135" s="396"/>
    </row>
    <row r="136" spans="1:14" ht="12.75" customHeight="1">
      <c r="A136" s="395" t="s">
        <v>482</v>
      </c>
      <c r="B136" s="563" t="s">
        <v>1424</v>
      </c>
      <c r="C136" s="564"/>
      <c r="D136" s="564"/>
      <c r="E136" s="565"/>
      <c r="F136" s="435" t="s">
        <v>1022</v>
      </c>
      <c r="G136" s="436">
        <v>63.54</v>
      </c>
      <c r="H136" s="398"/>
      <c r="I136" s="398">
        <v>551.88</v>
      </c>
      <c r="J136" s="441"/>
      <c r="K136" s="439">
        <f t="shared" si="1"/>
        <v>35066.4552</v>
      </c>
      <c r="L136" s="442"/>
      <c r="M136" s="443"/>
      <c r="N136" s="396" t="s">
        <v>1427</v>
      </c>
    </row>
    <row r="137" spans="1:16" s="370" customFormat="1" ht="25.5" customHeight="1">
      <c r="A137" s="395" t="s">
        <v>487</v>
      </c>
      <c r="B137" s="566" t="s">
        <v>1213</v>
      </c>
      <c r="C137" s="567"/>
      <c r="D137" s="567"/>
      <c r="E137" s="568"/>
      <c r="F137" s="435" t="s">
        <v>1022</v>
      </c>
      <c r="G137" s="436">
        <v>8.15</v>
      </c>
      <c r="H137" s="398"/>
      <c r="I137" s="398">
        <v>453.21</v>
      </c>
      <c r="J137" s="446"/>
      <c r="K137" s="439">
        <f t="shared" si="1"/>
        <v>3693.6615</v>
      </c>
      <c r="L137" s="442"/>
      <c r="M137" s="443">
        <f>SUM(K136:K137)</f>
        <v>38760.1167</v>
      </c>
      <c r="N137" s="396" t="s">
        <v>1505</v>
      </c>
      <c r="P137" s="399"/>
    </row>
    <row r="138" spans="1:14" ht="12.75" customHeight="1">
      <c r="A138" s="447">
        <v>16</v>
      </c>
      <c r="B138" s="569" t="s">
        <v>1148</v>
      </c>
      <c r="C138" s="570"/>
      <c r="D138" s="570"/>
      <c r="E138" s="571"/>
      <c r="F138" s="451"/>
      <c r="G138" s="436"/>
      <c r="H138" s="441"/>
      <c r="I138" s="398"/>
      <c r="J138" s="441"/>
      <c r="K138" s="439">
        <f t="shared" si="1"/>
        <v>0</v>
      </c>
      <c r="L138" s="442"/>
      <c r="M138" s="443"/>
      <c r="N138" s="396"/>
    </row>
    <row r="139" spans="1:15" ht="39" customHeight="1">
      <c r="A139" s="395" t="s">
        <v>532</v>
      </c>
      <c r="B139" s="566" t="s">
        <v>1218</v>
      </c>
      <c r="C139" s="567"/>
      <c r="D139" s="567"/>
      <c r="E139" s="568"/>
      <c r="F139" s="435" t="s">
        <v>1024</v>
      </c>
      <c r="G139" s="436">
        <v>272.48</v>
      </c>
      <c r="H139" s="441"/>
      <c r="I139" s="398">
        <v>86.95</v>
      </c>
      <c r="J139" s="441"/>
      <c r="K139" s="439">
        <f t="shared" si="1"/>
        <v>23692.136000000002</v>
      </c>
      <c r="L139" s="442"/>
      <c r="M139" s="443"/>
      <c r="N139" s="396" t="s">
        <v>1506</v>
      </c>
      <c r="O139" s="397"/>
    </row>
    <row r="140" spans="1:16" s="370" customFormat="1" ht="25.5" customHeight="1">
      <c r="A140" s="395" t="s">
        <v>537</v>
      </c>
      <c r="B140" s="566" t="s">
        <v>1214</v>
      </c>
      <c r="C140" s="567"/>
      <c r="D140" s="567"/>
      <c r="E140" s="568"/>
      <c r="F140" s="435" t="s">
        <v>1022</v>
      </c>
      <c r="G140" s="436">
        <v>677.77</v>
      </c>
      <c r="H140" s="398"/>
      <c r="I140" s="398">
        <v>69.09</v>
      </c>
      <c r="J140" s="446"/>
      <c r="K140" s="439">
        <f t="shared" si="1"/>
        <v>46827.1293</v>
      </c>
      <c r="L140" s="442"/>
      <c r="M140" s="443"/>
      <c r="N140" s="396" t="s">
        <v>1507</v>
      </c>
      <c r="P140" s="399"/>
    </row>
    <row r="141" spans="1:16" s="370" customFormat="1" ht="25.5" customHeight="1">
      <c r="A141" s="395" t="s">
        <v>552</v>
      </c>
      <c r="B141" s="566" t="s">
        <v>1215</v>
      </c>
      <c r="C141" s="567"/>
      <c r="D141" s="567"/>
      <c r="E141" s="568"/>
      <c r="F141" s="435" t="s">
        <v>1022</v>
      </c>
      <c r="G141" s="436">
        <v>677.77</v>
      </c>
      <c r="H141" s="398"/>
      <c r="I141" s="398">
        <v>40.28</v>
      </c>
      <c r="J141" s="446"/>
      <c r="K141" s="439">
        <f t="shared" si="1"/>
        <v>27300.5756</v>
      </c>
      <c r="L141" s="442"/>
      <c r="M141" s="443"/>
      <c r="N141" s="396" t="s">
        <v>1508</v>
      </c>
      <c r="P141" s="399"/>
    </row>
    <row r="142" spans="1:14" ht="12" customHeight="1">
      <c r="A142" s="395" t="s">
        <v>556</v>
      </c>
      <c r="B142" s="563" t="s">
        <v>1216</v>
      </c>
      <c r="C142" s="564"/>
      <c r="D142" s="564"/>
      <c r="E142" s="565"/>
      <c r="F142" s="435" t="s">
        <v>1024</v>
      </c>
      <c r="G142" s="436">
        <v>111</v>
      </c>
      <c r="H142" s="398"/>
      <c r="I142" s="398">
        <v>25.02</v>
      </c>
      <c r="J142" s="441"/>
      <c r="K142" s="439">
        <f t="shared" si="1"/>
        <v>2777.22</v>
      </c>
      <c r="L142" s="442"/>
      <c r="M142" s="443"/>
      <c r="N142" s="396" t="s">
        <v>1509</v>
      </c>
    </row>
    <row r="143" spans="1:14" ht="12" customHeight="1">
      <c r="A143" s="395" t="s">
        <v>558</v>
      </c>
      <c r="B143" s="563" t="s">
        <v>1217</v>
      </c>
      <c r="C143" s="564"/>
      <c r="D143" s="564"/>
      <c r="E143" s="565"/>
      <c r="F143" s="435" t="s">
        <v>1024</v>
      </c>
      <c r="G143" s="436">
        <v>150</v>
      </c>
      <c r="H143" s="398"/>
      <c r="I143" s="398">
        <v>201.24</v>
      </c>
      <c r="J143" s="441"/>
      <c r="K143" s="439">
        <f t="shared" si="1"/>
        <v>30186</v>
      </c>
      <c r="L143" s="442"/>
      <c r="M143" s="443"/>
      <c r="N143" s="396" t="s">
        <v>1510</v>
      </c>
    </row>
    <row r="144" spans="1:14" ht="12" customHeight="1">
      <c r="A144" s="395" t="s">
        <v>563</v>
      </c>
      <c r="B144" s="563" t="s">
        <v>1226</v>
      </c>
      <c r="C144" s="564"/>
      <c r="D144" s="564"/>
      <c r="E144" s="565"/>
      <c r="F144" s="435" t="s">
        <v>1024</v>
      </c>
      <c r="G144" s="436">
        <v>203</v>
      </c>
      <c r="H144" s="398"/>
      <c r="I144" s="398">
        <v>56.07</v>
      </c>
      <c r="J144" s="441"/>
      <c r="K144" s="439">
        <f t="shared" si="1"/>
        <v>11382.210000000001</v>
      </c>
      <c r="L144" s="442"/>
      <c r="M144" s="443"/>
      <c r="N144" s="396" t="s">
        <v>1511</v>
      </c>
    </row>
    <row r="145" spans="1:15" ht="39" customHeight="1">
      <c r="A145" s="395" t="s">
        <v>568</v>
      </c>
      <c r="B145" s="566" t="s">
        <v>1219</v>
      </c>
      <c r="C145" s="567"/>
      <c r="D145" s="567"/>
      <c r="E145" s="568"/>
      <c r="F145" s="435" t="s">
        <v>1022</v>
      </c>
      <c r="G145" s="436">
        <v>463</v>
      </c>
      <c r="H145" s="441"/>
      <c r="I145" s="398">
        <v>109.89</v>
      </c>
      <c r="J145" s="441"/>
      <c r="K145" s="439">
        <f t="shared" si="1"/>
        <v>50879.07</v>
      </c>
      <c r="L145" s="442"/>
      <c r="M145" s="443"/>
      <c r="N145" s="396" t="s">
        <v>1512</v>
      </c>
      <c r="O145" s="397"/>
    </row>
    <row r="146" spans="1:16" s="370" customFormat="1" ht="25.5" customHeight="1">
      <c r="A146" s="395" t="s">
        <v>572</v>
      </c>
      <c r="B146" s="566" t="s">
        <v>1392</v>
      </c>
      <c r="C146" s="567"/>
      <c r="D146" s="567"/>
      <c r="E146" s="568"/>
      <c r="F146" s="435" t="s">
        <v>1022</v>
      </c>
      <c r="G146" s="436">
        <v>24.48</v>
      </c>
      <c r="H146" s="444"/>
      <c r="I146" s="445">
        <v>718.21</v>
      </c>
      <c r="J146" s="446"/>
      <c r="K146" s="439">
        <f t="shared" si="1"/>
        <v>17581.7808</v>
      </c>
      <c r="L146" s="442"/>
      <c r="M146" s="443"/>
      <c r="N146" s="396" t="s">
        <v>1680</v>
      </c>
      <c r="P146" s="399"/>
    </row>
    <row r="147" spans="1:14" ht="12.75" customHeight="1">
      <c r="A147" s="395" t="s">
        <v>575</v>
      </c>
      <c r="B147" s="563" t="s">
        <v>1425</v>
      </c>
      <c r="C147" s="564"/>
      <c r="D147" s="564"/>
      <c r="E147" s="565"/>
      <c r="F147" s="435" t="s">
        <v>1022</v>
      </c>
      <c r="G147" s="436">
        <v>29.25</v>
      </c>
      <c r="H147" s="398">
        <f>'[1]Comp. Unit. '!H414</f>
        <v>0</v>
      </c>
      <c r="I147" s="398">
        <v>311.85</v>
      </c>
      <c r="J147" s="441"/>
      <c r="K147" s="439">
        <f t="shared" si="1"/>
        <v>9121.612500000001</v>
      </c>
      <c r="L147" s="442"/>
      <c r="M147" s="443"/>
      <c r="N147" s="396" t="s">
        <v>1681</v>
      </c>
    </row>
    <row r="148" spans="1:14" ht="12.75" customHeight="1">
      <c r="A148" s="395" t="s">
        <v>578</v>
      </c>
      <c r="B148" s="563" t="s">
        <v>1367</v>
      </c>
      <c r="C148" s="564"/>
      <c r="D148" s="564"/>
      <c r="E148" s="565"/>
      <c r="F148" s="435" t="s">
        <v>1022</v>
      </c>
      <c r="G148" s="436">
        <v>29.25</v>
      </c>
      <c r="H148" s="398">
        <f>'[1]Comp. Unit. '!H445</f>
        <v>0</v>
      </c>
      <c r="I148" s="398">
        <v>62.28</v>
      </c>
      <c r="J148" s="441"/>
      <c r="K148" s="439">
        <f t="shared" si="1"/>
        <v>1821.69</v>
      </c>
      <c r="L148" s="442"/>
      <c r="M148" s="443">
        <f>SUM(K139:K148)</f>
        <v>221569.4242</v>
      </c>
      <c r="N148" s="396" t="s">
        <v>1682</v>
      </c>
    </row>
    <row r="149" spans="1:14" ht="12.75" customHeight="1">
      <c r="A149" s="447">
        <v>17</v>
      </c>
      <c r="B149" s="569" t="s">
        <v>1134</v>
      </c>
      <c r="C149" s="570"/>
      <c r="D149" s="570"/>
      <c r="E149" s="571"/>
      <c r="F149" s="451"/>
      <c r="G149" s="436"/>
      <c r="H149" s="441"/>
      <c r="I149" s="398"/>
      <c r="J149" s="441"/>
      <c r="K149" s="439">
        <f t="shared" si="1"/>
        <v>0</v>
      </c>
      <c r="L149" s="442"/>
      <c r="M149" s="443"/>
      <c r="N149" s="396"/>
    </row>
    <row r="150" spans="1:14" ht="12.75" customHeight="1">
      <c r="A150" s="395" t="s">
        <v>581</v>
      </c>
      <c r="B150" s="563" t="s">
        <v>1220</v>
      </c>
      <c r="C150" s="564"/>
      <c r="D150" s="564"/>
      <c r="E150" s="565"/>
      <c r="F150" s="435" t="s">
        <v>1022</v>
      </c>
      <c r="G150" s="436">
        <v>700.69</v>
      </c>
      <c r="H150" s="398"/>
      <c r="I150" s="398">
        <v>9.89</v>
      </c>
      <c r="J150" s="441"/>
      <c r="K150" s="439">
        <f t="shared" si="1"/>
        <v>6929.824100000001</v>
      </c>
      <c r="L150" s="442"/>
      <c r="M150" s="443"/>
      <c r="N150" s="396" t="s">
        <v>1513</v>
      </c>
    </row>
    <row r="151" spans="1:14" ht="12.75" customHeight="1">
      <c r="A151" s="395" t="s">
        <v>585</v>
      </c>
      <c r="B151" s="563" t="s">
        <v>1515</v>
      </c>
      <c r="C151" s="564"/>
      <c r="D151" s="564"/>
      <c r="E151" s="565"/>
      <c r="F151" s="435" t="s">
        <v>1022</v>
      </c>
      <c r="G151" s="436">
        <v>700.69</v>
      </c>
      <c r="H151" s="398"/>
      <c r="I151" s="398">
        <v>35.84</v>
      </c>
      <c r="J151" s="441"/>
      <c r="K151" s="439">
        <f t="shared" si="1"/>
        <v>25112.729600000006</v>
      </c>
      <c r="L151" s="442"/>
      <c r="M151" s="443"/>
      <c r="N151" s="396" t="s">
        <v>1514</v>
      </c>
    </row>
    <row r="152" spans="1:14" ht="12.75" customHeight="1" thickBot="1">
      <c r="A152" s="395" t="s">
        <v>589</v>
      </c>
      <c r="B152" s="563" t="s">
        <v>1426</v>
      </c>
      <c r="C152" s="564"/>
      <c r="D152" s="564"/>
      <c r="E152" s="565"/>
      <c r="F152" s="435" t="s">
        <v>1024</v>
      </c>
      <c r="G152" s="436">
        <v>365</v>
      </c>
      <c r="H152" s="398"/>
      <c r="I152" s="398">
        <v>15.36</v>
      </c>
      <c r="J152" s="441"/>
      <c r="K152" s="439">
        <f t="shared" si="1"/>
        <v>5606.4</v>
      </c>
      <c r="L152" s="442"/>
      <c r="M152" s="443">
        <f>SUM(K150:K152)</f>
        <v>37648.953700000005</v>
      </c>
      <c r="N152" s="396" t="s">
        <v>1516</v>
      </c>
    </row>
    <row r="153" spans="1:16" ht="15.75" customHeight="1" thickTop="1">
      <c r="A153" s="405" t="str">
        <f>A32</f>
        <v>DATA: 22/07/2014</v>
      </c>
      <c r="B153" s="387"/>
      <c r="C153" s="388" t="s">
        <v>989</v>
      </c>
      <c r="D153" s="387"/>
      <c r="E153" s="389"/>
      <c r="F153" s="387" t="s">
        <v>1013</v>
      </c>
      <c r="G153" s="389"/>
      <c r="H153" s="387" t="s">
        <v>1905</v>
      </c>
      <c r="I153" s="389"/>
      <c r="J153" s="387"/>
      <c r="K153" s="459">
        <f>SUM(K125:K152)</f>
        <v>1712026.1678999998</v>
      </c>
      <c r="L153" s="387"/>
      <c r="M153" s="460">
        <f>SUM(M125:M152)</f>
        <v>1712026.1679</v>
      </c>
      <c r="N153" s="418"/>
      <c r="P153" s="403"/>
    </row>
    <row r="154" spans="1:16" ht="15.75" customHeight="1" thickBot="1">
      <c r="A154" s="461"/>
      <c r="B154" s="390"/>
      <c r="C154" s="391"/>
      <c r="D154" s="392"/>
      <c r="E154" s="393"/>
      <c r="F154" s="392"/>
      <c r="G154" s="393"/>
      <c r="H154" s="392" t="s">
        <v>1021</v>
      </c>
      <c r="I154" s="393"/>
      <c r="J154" s="392"/>
      <c r="K154" s="462"/>
      <c r="L154" s="392"/>
      <c r="M154" s="463"/>
      <c r="N154" s="418"/>
      <c r="P154" s="403"/>
    </row>
    <row r="155" ht="15.75" customHeight="1" thickBot="1" thickTop="1">
      <c r="E155" s="373" t="s">
        <v>1014</v>
      </c>
    </row>
    <row r="156" spans="1:14" ht="16.5" customHeight="1" thickTop="1">
      <c r="A156" s="404"/>
      <c r="B156" s="374" t="s">
        <v>1005</v>
      </c>
      <c r="C156" s="375"/>
      <c r="D156" s="376" t="s">
        <v>19</v>
      </c>
      <c r="E156" s="376"/>
      <c r="F156" s="376"/>
      <c r="G156" s="376"/>
      <c r="H156" s="554" t="s">
        <v>1183</v>
      </c>
      <c r="I156" s="555"/>
      <c r="J156" s="555"/>
      <c r="K156" s="556"/>
      <c r="L156" s="405"/>
      <c r="M156" s="406" t="s">
        <v>993</v>
      </c>
      <c r="N156" s="407"/>
    </row>
    <row r="157" spans="1:14" ht="15.75" customHeight="1" thickBot="1">
      <c r="A157" s="408"/>
      <c r="B157" s="377" t="s">
        <v>1006</v>
      </c>
      <c r="C157" s="378"/>
      <c r="D157" s="379"/>
      <c r="E157" s="379"/>
      <c r="F157" s="379"/>
      <c r="G157" s="379"/>
      <c r="H157" s="557" t="s">
        <v>1458</v>
      </c>
      <c r="I157" s="558"/>
      <c r="J157" s="558"/>
      <c r="K157" s="559"/>
      <c r="L157" s="409"/>
      <c r="M157" s="410" t="s">
        <v>1921</v>
      </c>
      <c r="N157" s="411"/>
    </row>
    <row r="158" spans="1:14" ht="18" customHeight="1" thickTop="1">
      <c r="A158" s="408"/>
      <c r="B158" s="380" t="s">
        <v>1007</v>
      </c>
      <c r="C158" s="378"/>
      <c r="D158" s="379" t="s">
        <v>1359</v>
      </c>
      <c r="E158" s="379"/>
      <c r="F158" s="379"/>
      <c r="G158" s="379"/>
      <c r="H158" s="408" t="s">
        <v>1008</v>
      </c>
      <c r="J158" s="408"/>
      <c r="L158" s="408"/>
      <c r="M158" s="412"/>
      <c r="N158" s="413"/>
    </row>
    <row r="159" spans="1:14" ht="14.25" customHeight="1" thickBot="1">
      <c r="A159" s="414"/>
      <c r="B159" s="381"/>
      <c r="C159" s="382"/>
      <c r="D159" s="383"/>
      <c r="E159" s="383"/>
      <c r="F159" s="383"/>
      <c r="G159" s="383"/>
      <c r="H159" s="546" t="s">
        <v>1009</v>
      </c>
      <c r="I159" s="383"/>
      <c r="J159" s="546"/>
      <c r="K159" s="516">
        <f>K153</f>
        <v>1712026.1678999998</v>
      </c>
      <c r="L159" s="517"/>
      <c r="M159" s="518">
        <f>M153</f>
        <v>1712026.1679</v>
      </c>
      <c r="N159" s="418"/>
    </row>
    <row r="160" spans="1:14" ht="13.5" customHeight="1" thickTop="1">
      <c r="A160" s="419"/>
      <c r="B160" s="384"/>
      <c r="C160" s="384"/>
      <c r="D160" s="384"/>
      <c r="E160" s="384"/>
      <c r="F160" s="420"/>
      <c r="G160" s="420"/>
      <c r="H160" s="421"/>
      <c r="I160" s="422"/>
      <c r="J160" s="422" t="s">
        <v>1016</v>
      </c>
      <c r="K160" s="422"/>
      <c r="L160" s="422"/>
      <c r="M160" s="423"/>
      <c r="N160" s="396"/>
    </row>
    <row r="161" spans="1:15" ht="15" customHeight="1">
      <c r="A161" s="419" t="s">
        <v>1010</v>
      </c>
      <c r="B161" s="384"/>
      <c r="C161" s="385" t="s">
        <v>1011</v>
      </c>
      <c r="D161" s="384"/>
      <c r="E161" s="384"/>
      <c r="F161" s="424" t="s">
        <v>18</v>
      </c>
      <c r="G161" s="420" t="s">
        <v>1017</v>
      </c>
      <c r="H161" s="425" t="s">
        <v>1018</v>
      </c>
      <c r="I161" s="425"/>
      <c r="J161" s="560" t="s">
        <v>465</v>
      </c>
      <c r="K161" s="561"/>
      <c r="L161" s="560" t="s">
        <v>1001</v>
      </c>
      <c r="M161" s="562"/>
      <c r="N161" s="426"/>
      <c r="O161" s="427"/>
    </row>
    <row r="162" spans="1:15" ht="4.5" customHeight="1" thickBot="1">
      <c r="A162" s="428"/>
      <c r="B162" s="386"/>
      <c r="C162" s="386"/>
      <c r="D162" s="386"/>
      <c r="E162" s="386"/>
      <c r="F162" s="429"/>
      <c r="G162" s="430"/>
      <c r="H162" s="386"/>
      <c r="I162" s="386"/>
      <c r="J162" s="429"/>
      <c r="K162" s="431"/>
      <c r="L162" s="386"/>
      <c r="M162" s="432"/>
      <c r="N162" s="433"/>
      <c r="O162" s="427"/>
    </row>
    <row r="163" spans="1:14" ht="12" customHeight="1" thickTop="1">
      <c r="A163" s="447">
        <v>18</v>
      </c>
      <c r="B163" s="569" t="s">
        <v>1221</v>
      </c>
      <c r="C163" s="570"/>
      <c r="D163" s="570"/>
      <c r="E163" s="571"/>
      <c r="F163" s="451"/>
      <c r="G163" s="436"/>
      <c r="H163" s="441"/>
      <c r="I163" s="398"/>
      <c r="J163" s="441"/>
      <c r="K163" s="439">
        <f t="shared" si="1"/>
        <v>0</v>
      </c>
      <c r="L163" s="442"/>
      <c r="M163" s="443"/>
      <c r="N163" s="396"/>
    </row>
    <row r="164" spans="1:16" s="370" customFormat="1" ht="24.75" customHeight="1">
      <c r="A164" s="395" t="s">
        <v>609</v>
      </c>
      <c r="B164" s="566" t="s">
        <v>1400</v>
      </c>
      <c r="C164" s="567"/>
      <c r="D164" s="567"/>
      <c r="E164" s="568"/>
      <c r="F164" s="435" t="s">
        <v>1022</v>
      </c>
      <c r="G164" s="436">
        <v>2807.91</v>
      </c>
      <c r="H164" s="398"/>
      <c r="I164" s="398">
        <v>5.07</v>
      </c>
      <c r="J164" s="446"/>
      <c r="K164" s="439">
        <f t="shared" si="1"/>
        <v>14236.1037</v>
      </c>
      <c r="L164" s="442"/>
      <c r="M164" s="443"/>
      <c r="N164" s="396" t="s">
        <v>1517</v>
      </c>
      <c r="P164" s="399"/>
    </row>
    <row r="165" spans="1:16" s="370" customFormat="1" ht="24.75" customHeight="1">
      <c r="A165" s="395" t="s">
        <v>613</v>
      </c>
      <c r="B165" s="566" t="s">
        <v>1353</v>
      </c>
      <c r="C165" s="567"/>
      <c r="D165" s="567"/>
      <c r="E165" s="568"/>
      <c r="F165" s="435" t="s">
        <v>1022</v>
      </c>
      <c r="G165" s="436">
        <v>150</v>
      </c>
      <c r="H165" s="398"/>
      <c r="I165" s="398">
        <v>37.82</v>
      </c>
      <c r="J165" s="446"/>
      <c r="K165" s="439">
        <f t="shared" si="1"/>
        <v>5673</v>
      </c>
      <c r="L165" s="442"/>
      <c r="M165" s="443"/>
      <c r="N165" s="396" t="s">
        <v>1683</v>
      </c>
      <c r="P165" s="399"/>
    </row>
    <row r="166" spans="1:16" s="370" customFormat="1" ht="24.75" customHeight="1">
      <c r="A166" s="395" t="s">
        <v>618</v>
      </c>
      <c r="B166" s="566" t="s">
        <v>1401</v>
      </c>
      <c r="C166" s="567"/>
      <c r="D166" s="567"/>
      <c r="E166" s="568"/>
      <c r="F166" s="435" t="s">
        <v>1022</v>
      </c>
      <c r="G166" s="436">
        <v>2807.91</v>
      </c>
      <c r="H166" s="398"/>
      <c r="I166" s="398">
        <v>41.95</v>
      </c>
      <c r="J166" s="446"/>
      <c r="K166" s="439">
        <f t="shared" si="1"/>
        <v>117791.8245</v>
      </c>
      <c r="L166" s="442"/>
      <c r="M166" s="443"/>
      <c r="N166" s="396" t="s">
        <v>1518</v>
      </c>
      <c r="P166" s="399"/>
    </row>
    <row r="167" spans="1:14" ht="11.25" customHeight="1">
      <c r="A167" s="395" t="s">
        <v>624</v>
      </c>
      <c r="B167" s="563" t="s">
        <v>1260</v>
      </c>
      <c r="C167" s="564"/>
      <c r="D167" s="564"/>
      <c r="E167" s="565"/>
      <c r="F167" s="435" t="s">
        <v>1024</v>
      </c>
      <c r="G167" s="436">
        <v>184</v>
      </c>
      <c r="H167" s="398"/>
      <c r="I167" s="398">
        <v>26.5</v>
      </c>
      <c r="J167" s="441"/>
      <c r="K167" s="439">
        <f t="shared" si="1"/>
        <v>4876</v>
      </c>
      <c r="L167" s="442"/>
      <c r="M167" s="443"/>
      <c r="N167" s="396" t="s">
        <v>1427</v>
      </c>
    </row>
    <row r="168" spans="1:16" s="370" customFormat="1" ht="24.75" customHeight="1">
      <c r="A168" s="395" t="s">
        <v>628</v>
      </c>
      <c r="B168" s="566" t="s">
        <v>959</v>
      </c>
      <c r="C168" s="567"/>
      <c r="D168" s="567"/>
      <c r="E168" s="568"/>
      <c r="F168" s="435" t="s">
        <v>1022</v>
      </c>
      <c r="G168" s="436">
        <v>491.53</v>
      </c>
      <c r="H168" s="398"/>
      <c r="I168" s="398">
        <v>46.64</v>
      </c>
      <c r="J168" s="446"/>
      <c r="K168" s="439">
        <f t="shared" si="1"/>
        <v>22924.959199999998</v>
      </c>
      <c r="L168" s="442"/>
      <c r="M168" s="443"/>
      <c r="N168" s="396" t="s">
        <v>1519</v>
      </c>
      <c r="P168" s="399"/>
    </row>
    <row r="169" spans="1:14" ht="11.25" customHeight="1">
      <c r="A169" s="395" t="s">
        <v>631</v>
      </c>
      <c r="B169" s="563" t="s">
        <v>1222</v>
      </c>
      <c r="C169" s="564"/>
      <c r="D169" s="564"/>
      <c r="E169" s="565"/>
      <c r="F169" s="435" t="s">
        <v>1024</v>
      </c>
      <c r="G169" s="436">
        <v>210</v>
      </c>
      <c r="H169" s="398"/>
      <c r="I169" s="398">
        <v>12.35</v>
      </c>
      <c r="J169" s="441"/>
      <c r="K169" s="439">
        <f t="shared" si="1"/>
        <v>2593.5</v>
      </c>
      <c r="L169" s="442"/>
      <c r="M169" s="443"/>
      <c r="N169" s="396" t="s">
        <v>1520</v>
      </c>
    </row>
    <row r="170" spans="1:16" s="370" customFormat="1" ht="24.75" customHeight="1">
      <c r="A170" s="395" t="s">
        <v>633</v>
      </c>
      <c r="B170" s="566" t="s">
        <v>1676</v>
      </c>
      <c r="C170" s="567"/>
      <c r="D170" s="567"/>
      <c r="E170" s="568"/>
      <c r="F170" s="435" t="s">
        <v>1022</v>
      </c>
      <c r="G170" s="436">
        <v>90</v>
      </c>
      <c r="H170" s="398"/>
      <c r="I170" s="398">
        <v>67.38</v>
      </c>
      <c r="J170" s="446"/>
      <c r="K170" s="439">
        <f t="shared" si="1"/>
        <v>6064.2</v>
      </c>
      <c r="L170" s="442"/>
      <c r="M170" s="443"/>
      <c r="N170" s="396" t="s">
        <v>1521</v>
      </c>
      <c r="P170" s="399"/>
    </row>
    <row r="171" spans="1:16" s="370" customFormat="1" ht="24.75" customHeight="1">
      <c r="A171" s="395" t="s">
        <v>1722</v>
      </c>
      <c r="B171" s="566" t="s">
        <v>1223</v>
      </c>
      <c r="C171" s="567"/>
      <c r="D171" s="567"/>
      <c r="E171" s="568"/>
      <c r="F171" s="435" t="s">
        <v>1022</v>
      </c>
      <c r="G171" s="436">
        <v>515</v>
      </c>
      <c r="H171" s="398"/>
      <c r="I171" s="398">
        <v>51.83</v>
      </c>
      <c r="J171" s="446"/>
      <c r="K171" s="439">
        <f t="shared" si="1"/>
        <v>26692.45</v>
      </c>
      <c r="L171" s="442"/>
      <c r="M171" s="443"/>
      <c r="N171" s="396" t="s">
        <v>1522</v>
      </c>
      <c r="P171" s="399"/>
    </row>
    <row r="172" spans="1:16" s="370" customFormat="1" ht="24.75" customHeight="1">
      <c r="A172" s="395" t="s">
        <v>1723</v>
      </c>
      <c r="B172" s="566" t="s">
        <v>1358</v>
      </c>
      <c r="C172" s="567"/>
      <c r="D172" s="567"/>
      <c r="E172" s="568"/>
      <c r="F172" s="435" t="s">
        <v>1022</v>
      </c>
      <c r="G172" s="436">
        <v>20</v>
      </c>
      <c r="H172" s="398"/>
      <c r="I172" s="398">
        <v>144.45</v>
      </c>
      <c r="J172" s="446"/>
      <c r="K172" s="439">
        <f t="shared" si="1"/>
        <v>2889</v>
      </c>
      <c r="L172" s="442"/>
      <c r="M172" s="443"/>
      <c r="N172" s="396" t="s">
        <v>1523</v>
      </c>
      <c r="P172" s="399"/>
    </row>
    <row r="173" spans="1:14" ht="11.25" customHeight="1">
      <c r="A173" s="395" t="s">
        <v>1724</v>
      </c>
      <c r="B173" s="563" t="s">
        <v>1224</v>
      </c>
      <c r="C173" s="564"/>
      <c r="D173" s="564"/>
      <c r="E173" s="565"/>
      <c r="F173" s="435" t="s">
        <v>1024</v>
      </c>
      <c r="G173" s="436">
        <v>505</v>
      </c>
      <c r="H173" s="398"/>
      <c r="I173" s="398">
        <v>21.53</v>
      </c>
      <c r="J173" s="441"/>
      <c r="K173" s="439">
        <f t="shared" si="1"/>
        <v>10872.650000000001</v>
      </c>
      <c r="L173" s="442"/>
      <c r="M173" s="443"/>
      <c r="N173" s="396" t="s">
        <v>1524</v>
      </c>
    </row>
    <row r="174" spans="1:16" s="370" customFormat="1" ht="24.75" customHeight="1">
      <c r="A174" s="395" t="s">
        <v>1725</v>
      </c>
      <c r="B174" s="566" t="s">
        <v>1225</v>
      </c>
      <c r="C174" s="567"/>
      <c r="D174" s="567"/>
      <c r="E174" s="568"/>
      <c r="F174" s="435" t="s">
        <v>1022</v>
      </c>
      <c r="G174" s="436">
        <v>12</v>
      </c>
      <c r="H174" s="398"/>
      <c r="I174" s="398">
        <v>142.35</v>
      </c>
      <c r="J174" s="446"/>
      <c r="K174" s="439">
        <f t="shared" si="1"/>
        <v>1708.1999999999998</v>
      </c>
      <c r="L174" s="442"/>
      <c r="M174" s="443"/>
      <c r="N174" s="396" t="s">
        <v>1684</v>
      </c>
      <c r="P174" s="399"/>
    </row>
    <row r="175" spans="1:16" s="370" customFormat="1" ht="24.75" customHeight="1">
      <c r="A175" s="395" t="s">
        <v>1726</v>
      </c>
      <c r="B175" s="566" t="s">
        <v>867</v>
      </c>
      <c r="C175" s="567"/>
      <c r="D175" s="567"/>
      <c r="E175" s="568"/>
      <c r="F175" s="435" t="s">
        <v>1022</v>
      </c>
      <c r="G175" s="436">
        <v>36</v>
      </c>
      <c r="H175" s="398"/>
      <c r="I175" s="398">
        <v>158.04</v>
      </c>
      <c r="J175" s="446"/>
      <c r="K175" s="439">
        <f t="shared" si="1"/>
        <v>5689.44</v>
      </c>
      <c r="L175" s="442"/>
      <c r="M175" s="443">
        <f>SUM(K164:K175)</f>
        <v>222011.32740000004</v>
      </c>
      <c r="N175" s="396" t="s">
        <v>1685</v>
      </c>
      <c r="P175" s="399"/>
    </row>
    <row r="176" spans="1:14" ht="12" customHeight="1">
      <c r="A176" s="447">
        <v>19</v>
      </c>
      <c r="B176" s="569" t="s">
        <v>1036</v>
      </c>
      <c r="C176" s="570"/>
      <c r="D176" s="570"/>
      <c r="E176" s="571"/>
      <c r="F176" s="451"/>
      <c r="G176" s="436"/>
      <c r="H176" s="441"/>
      <c r="I176" s="398"/>
      <c r="J176" s="441"/>
      <c r="K176" s="439">
        <f t="shared" si="1"/>
        <v>0</v>
      </c>
      <c r="L176" s="442"/>
      <c r="M176" s="443"/>
      <c r="N176" s="396"/>
    </row>
    <row r="177" spans="1:14" ht="11.25" customHeight="1">
      <c r="A177" s="395" t="s">
        <v>637</v>
      </c>
      <c r="B177" s="563" t="s">
        <v>1428</v>
      </c>
      <c r="C177" s="564"/>
      <c r="D177" s="564"/>
      <c r="E177" s="565"/>
      <c r="F177" s="435" t="s">
        <v>1022</v>
      </c>
      <c r="G177" s="436">
        <v>785.13</v>
      </c>
      <c r="H177" s="398"/>
      <c r="I177" s="398">
        <v>5.43</v>
      </c>
      <c r="J177" s="441"/>
      <c r="K177" s="439">
        <f>G177*I177</f>
        <v>4263.2559</v>
      </c>
      <c r="L177" s="442"/>
      <c r="M177" s="443"/>
      <c r="N177" s="396" t="s">
        <v>1686</v>
      </c>
    </row>
    <row r="178" spans="1:16" s="370" customFormat="1" ht="24.75" customHeight="1">
      <c r="A178" s="395" t="s">
        <v>641</v>
      </c>
      <c r="B178" s="566" t="s">
        <v>990</v>
      </c>
      <c r="C178" s="567"/>
      <c r="D178" s="567"/>
      <c r="E178" s="568"/>
      <c r="F178" s="435" t="s">
        <v>1022</v>
      </c>
      <c r="G178" s="436">
        <v>785.13</v>
      </c>
      <c r="H178" s="398"/>
      <c r="I178" s="398">
        <v>12.24</v>
      </c>
      <c r="J178" s="446"/>
      <c r="K178" s="439">
        <f>G178*I178</f>
        <v>9609.9912</v>
      </c>
      <c r="L178" s="442"/>
      <c r="M178" s="443"/>
      <c r="N178" s="396" t="s">
        <v>1687</v>
      </c>
      <c r="P178" s="399"/>
    </row>
    <row r="179" spans="1:14" ht="11.25" customHeight="1">
      <c r="A179" s="395" t="s">
        <v>655</v>
      </c>
      <c r="B179" s="563" t="s">
        <v>961</v>
      </c>
      <c r="C179" s="564"/>
      <c r="D179" s="564"/>
      <c r="E179" s="565"/>
      <c r="F179" s="435" t="s">
        <v>1022</v>
      </c>
      <c r="G179" s="436">
        <v>730.33</v>
      </c>
      <c r="H179" s="398"/>
      <c r="I179" s="398">
        <v>54.8</v>
      </c>
      <c r="J179" s="441"/>
      <c r="K179" s="439">
        <f t="shared" si="1"/>
        <v>40022.084</v>
      </c>
      <c r="L179" s="442"/>
      <c r="M179" s="443"/>
      <c r="N179" s="396" t="s">
        <v>1525</v>
      </c>
    </row>
    <row r="180" spans="1:16" s="370" customFormat="1" ht="24.75" customHeight="1">
      <c r="A180" s="395" t="s">
        <v>658</v>
      </c>
      <c r="B180" s="566" t="s">
        <v>1227</v>
      </c>
      <c r="C180" s="567"/>
      <c r="D180" s="567"/>
      <c r="E180" s="568"/>
      <c r="F180" s="435" t="s">
        <v>1022</v>
      </c>
      <c r="G180" s="436">
        <v>169.22</v>
      </c>
      <c r="H180" s="398"/>
      <c r="I180" s="398">
        <v>17.43</v>
      </c>
      <c r="J180" s="446"/>
      <c r="K180" s="439">
        <f t="shared" si="1"/>
        <v>2949.5045999999998</v>
      </c>
      <c r="L180" s="442"/>
      <c r="M180" s="443"/>
      <c r="N180" s="396" t="s">
        <v>1526</v>
      </c>
      <c r="P180" s="399"/>
    </row>
    <row r="181" spans="1:15" ht="36.75" customHeight="1">
      <c r="A181" s="395" t="s">
        <v>663</v>
      </c>
      <c r="B181" s="566" t="s">
        <v>1402</v>
      </c>
      <c r="C181" s="567"/>
      <c r="D181" s="567"/>
      <c r="E181" s="568"/>
      <c r="F181" s="435" t="s">
        <v>1022</v>
      </c>
      <c r="G181" s="436">
        <v>531.47</v>
      </c>
      <c r="H181" s="441"/>
      <c r="I181" s="398">
        <v>104.23</v>
      </c>
      <c r="J181" s="441"/>
      <c r="K181" s="439">
        <f t="shared" si="1"/>
        <v>55395.11810000001</v>
      </c>
      <c r="L181" s="442"/>
      <c r="M181" s="443"/>
      <c r="N181" s="396" t="s">
        <v>1527</v>
      </c>
      <c r="O181" s="397"/>
    </row>
    <row r="182" spans="1:16" s="370" customFormat="1" ht="24.75" customHeight="1">
      <c r="A182" s="395" t="s">
        <v>668</v>
      </c>
      <c r="B182" s="566" t="s">
        <v>1228</v>
      </c>
      <c r="C182" s="567"/>
      <c r="D182" s="567"/>
      <c r="E182" s="568"/>
      <c r="F182" s="435" t="s">
        <v>1022</v>
      </c>
      <c r="G182" s="436">
        <v>169.22</v>
      </c>
      <c r="H182" s="398"/>
      <c r="I182" s="398">
        <v>56.69</v>
      </c>
      <c r="J182" s="446"/>
      <c r="K182" s="439">
        <f t="shared" si="1"/>
        <v>9593.0818</v>
      </c>
      <c r="L182" s="442"/>
      <c r="M182" s="443"/>
      <c r="N182" s="396" t="s">
        <v>1528</v>
      </c>
      <c r="P182" s="399"/>
    </row>
    <row r="183" spans="1:16" s="370" customFormat="1" ht="24.75" customHeight="1" thickBot="1">
      <c r="A183" s="395" t="s">
        <v>671</v>
      </c>
      <c r="B183" s="566" t="s">
        <v>1229</v>
      </c>
      <c r="C183" s="567"/>
      <c r="D183" s="567"/>
      <c r="E183" s="568"/>
      <c r="F183" s="435" t="s">
        <v>1022</v>
      </c>
      <c r="G183" s="436">
        <v>173.06</v>
      </c>
      <c r="H183" s="398"/>
      <c r="I183" s="398">
        <v>94.23</v>
      </c>
      <c r="J183" s="446"/>
      <c r="K183" s="439">
        <f t="shared" si="1"/>
        <v>16307.443800000001</v>
      </c>
      <c r="L183" s="442"/>
      <c r="M183" s="443">
        <f>SUM(K177:K183)</f>
        <v>138140.4794</v>
      </c>
      <c r="N183" s="396" t="s">
        <v>1529</v>
      </c>
      <c r="P183" s="399"/>
    </row>
    <row r="184" spans="1:16" ht="15" customHeight="1" thickTop="1">
      <c r="A184" s="405" t="str">
        <f>A32</f>
        <v>DATA: 22/07/2014</v>
      </c>
      <c r="B184" s="387"/>
      <c r="C184" s="388" t="s">
        <v>989</v>
      </c>
      <c r="D184" s="387"/>
      <c r="E184" s="389"/>
      <c r="F184" s="387" t="s">
        <v>1013</v>
      </c>
      <c r="G184" s="389"/>
      <c r="H184" s="387" t="s">
        <v>1905</v>
      </c>
      <c r="I184" s="389"/>
      <c r="J184" s="387"/>
      <c r="K184" s="459">
        <f>SUM(K159:K183)</f>
        <v>2072177.9747</v>
      </c>
      <c r="L184" s="387"/>
      <c r="M184" s="460">
        <f>SUM(M159:M183)</f>
        <v>2072177.9747000001</v>
      </c>
      <c r="N184" s="418"/>
      <c r="P184" s="403"/>
    </row>
    <row r="185" spans="1:16" ht="15" customHeight="1" thickBot="1">
      <c r="A185" s="461"/>
      <c r="B185" s="390"/>
      <c r="C185" s="391"/>
      <c r="D185" s="392"/>
      <c r="E185" s="393"/>
      <c r="F185" s="392"/>
      <c r="G185" s="393"/>
      <c r="H185" s="392" t="s">
        <v>1021</v>
      </c>
      <c r="I185" s="393"/>
      <c r="J185" s="392"/>
      <c r="K185" s="462"/>
      <c r="L185" s="392"/>
      <c r="M185" s="463"/>
      <c r="N185" s="418"/>
      <c r="P185" s="403"/>
    </row>
    <row r="186" ht="24.75" customHeight="1" thickBot="1" thickTop="1">
      <c r="E186" s="373" t="s">
        <v>1014</v>
      </c>
    </row>
    <row r="187" spans="1:14" ht="19.5" customHeight="1" thickTop="1">
      <c r="A187" s="404"/>
      <c r="B187" s="374" t="s">
        <v>1005</v>
      </c>
      <c r="C187" s="375"/>
      <c r="D187" s="376" t="s">
        <v>19</v>
      </c>
      <c r="E187" s="376"/>
      <c r="F187" s="376"/>
      <c r="G187" s="376"/>
      <c r="H187" s="554" t="s">
        <v>1183</v>
      </c>
      <c r="I187" s="555"/>
      <c r="J187" s="555"/>
      <c r="K187" s="556"/>
      <c r="L187" s="405"/>
      <c r="M187" s="406" t="s">
        <v>993</v>
      </c>
      <c r="N187" s="407"/>
    </row>
    <row r="188" spans="1:14" ht="19.5" customHeight="1" thickBot="1">
      <c r="A188" s="408"/>
      <c r="B188" s="377" t="s">
        <v>1006</v>
      </c>
      <c r="C188" s="378"/>
      <c r="D188" s="379"/>
      <c r="E188" s="379"/>
      <c r="F188" s="379"/>
      <c r="G188" s="379"/>
      <c r="H188" s="557" t="s">
        <v>1458</v>
      </c>
      <c r="I188" s="558"/>
      <c r="J188" s="558"/>
      <c r="K188" s="559"/>
      <c r="L188" s="409"/>
      <c r="M188" s="410" t="s">
        <v>1922</v>
      </c>
      <c r="N188" s="411"/>
    </row>
    <row r="189" spans="1:14" ht="19.5" customHeight="1" thickTop="1">
      <c r="A189" s="408"/>
      <c r="B189" s="380" t="s">
        <v>1007</v>
      </c>
      <c r="C189" s="378"/>
      <c r="D189" s="379" t="s">
        <v>1359</v>
      </c>
      <c r="E189" s="379"/>
      <c r="F189" s="379"/>
      <c r="G189" s="379"/>
      <c r="H189" s="408" t="s">
        <v>1008</v>
      </c>
      <c r="J189" s="408"/>
      <c r="L189" s="408"/>
      <c r="M189" s="412"/>
      <c r="N189" s="413"/>
    </row>
    <row r="190" spans="1:14" ht="19.5" customHeight="1" thickBot="1">
      <c r="A190" s="414"/>
      <c r="B190" s="381"/>
      <c r="C190" s="382"/>
      <c r="D190" s="383"/>
      <c r="E190" s="383"/>
      <c r="F190" s="383"/>
      <c r="G190" s="383"/>
      <c r="H190" s="414" t="s">
        <v>1009</v>
      </c>
      <c r="I190" s="392"/>
      <c r="J190" s="414"/>
      <c r="K190" s="415">
        <f>K184</f>
        <v>2072177.9747</v>
      </c>
      <c r="L190" s="416"/>
      <c r="M190" s="417">
        <f>M184</f>
        <v>2072177.9747000001</v>
      </c>
      <c r="N190" s="418"/>
    </row>
    <row r="191" spans="1:14" ht="24.75" customHeight="1" thickTop="1">
      <c r="A191" s="419"/>
      <c r="B191" s="384"/>
      <c r="C191" s="384"/>
      <c r="D191" s="384"/>
      <c r="E191" s="384"/>
      <c r="F191" s="420"/>
      <c r="G191" s="420"/>
      <c r="H191" s="421"/>
      <c r="I191" s="422"/>
      <c r="J191" s="422" t="s">
        <v>1016</v>
      </c>
      <c r="K191" s="422"/>
      <c r="L191" s="422"/>
      <c r="M191" s="423"/>
      <c r="N191" s="396"/>
    </row>
    <row r="192" spans="1:15" ht="24.75" customHeight="1">
      <c r="A192" s="419" t="s">
        <v>1010</v>
      </c>
      <c r="B192" s="384"/>
      <c r="C192" s="385" t="s">
        <v>1011</v>
      </c>
      <c r="D192" s="384"/>
      <c r="E192" s="384"/>
      <c r="F192" s="424" t="s">
        <v>18</v>
      </c>
      <c r="G192" s="420" t="s">
        <v>1017</v>
      </c>
      <c r="H192" s="425" t="s">
        <v>1018</v>
      </c>
      <c r="I192" s="425"/>
      <c r="J192" s="560" t="s">
        <v>465</v>
      </c>
      <c r="K192" s="561"/>
      <c r="L192" s="560" t="s">
        <v>1001</v>
      </c>
      <c r="M192" s="562"/>
      <c r="N192" s="426"/>
      <c r="O192" s="427"/>
    </row>
    <row r="193" spans="1:15" ht="24.75" customHeight="1" thickBot="1">
      <c r="A193" s="428"/>
      <c r="B193" s="386"/>
      <c r="C193" s="386"/>
      <c r="D193" s="386"/>
      <c r="E193" s="386"/>
      <c r="F193" s="429"/>
      <c r="G193" s="430"/>
      <c r="H193" s="386"/>
      <c r="I193" s="386"/>
      <c r="J193" s="429"/>
      <c r="K193" s="431"/>
      <c r="L193" s="386"/>
      <c r="M193" s="432"/>
      <c r="N193" s="433"/>
      <c r="O193" s="427"/>
    </row>
    <row r="194" spans="1:14" ht="21.75" customHeight="1" thickTop="1">
      <c r="A194" s="447">
        <v>20</v>
      </c>
      <c r="B194" s="590" t="s">
        <v>868</v>
      </c>
      <c r="C194" s="591"/>
      <c r="D194" s="591"/>
      <c r="E194" s="592"/>
      <c r="F194" s="451"/>
      <c r="G194" s="436"/>
      <c r="H194" s="441"/>
      <c r="I194" s="398"/>
      <c r="J194" s="441"/>
      <c r="K194" s="439">
        <f aca="true" t="shared" si="2" ref="K194:K199">G194*I194</f>
        <v>0</v>
      </c>
      <c r="L194" s="442"/>
      <c r="M194" s="443"/>
      <c r="N194" s="396"/>
    </row>
    <row r="195" spans="1:14" ht="19.5" customHeight="1">
      <c r="A195" s="395" t="s">
        <v>691</v>
      </c>
      <c r="B195" s="593" t="s">
        <v>869</v>
      </c>
      <c r="C195" s="594"/>
      <c r="D195" s="594"/>
      <c r="E195" s="595"/>
      <c r="F195" s="435" t="s">
        <v>1024</v>
      </c>
      <c r="G195" s="436">
        <v>70</v>
      </c>
      <c r="H195" s="398"/>
      <c r="I195" s="398">
        <v>84.1</v>
      </c>
      <c r="J195" s="441"/>
      <c r="K195" s="439">
        <f t="shared" si="2"/>
        <v>5887</v>
      </c>
      <c r="L195" s="442"/>
      <c r="M195" s="443"/>
      <c r="N195" s="396" t="s">
        <v>1530</v>
      </c>
    </row>
    <row r="196" spans="1:16" s="370" customFormat="1" ht="34.5" customHeight="1">
      <c r="A196" s="395" t="s">
        <v>695</v>
      </c>
      <c r="B196" s="566" t="s">
        <v>1230</v>
      </c>
      <c r="C196" s="567"/>
      <c r="D196" s="567"/>
      <c r="E196" s="568"/>
      <c r="F196" s="435" t="s">
        <v>1024</v>
      </c>
      <c r="G196" s="436">
        <v>515</v>
      </c>
      <c r="H196" s="398"/>
      <c r="I196" s="398">
        <v>35.33</v>
      </c>
      <c r="J196" s="446"/>
      <c r="K196" s="439">
        <f t="shared" si="2"/>
        <v>18194.95</v>
      </c>
      <c r="L196" s="442"/>
      <c r="M196" s="443"/>
      <c r="N196" s="396" t="s">
        <v>1531</v>
      </c>
      <c r="P196" s="399"/>
    </row>
    <row r="197" spans="1:18" ht="48" customHeight="1">
      <c r="A197" s="395" t="s">
        <v>702</v>
      </c>
      <c r="B197" s="616" t="s">
        <v>1381</v>
      </c>
      <c r="C197" s="617"/>
      <c r="D197" s="617"/>
      <c r="E197" s="618"/>
      <c r="F197" s="435" t="s">
        <v>1024</v>
      </c>
      <c r="G197" s="436">
        <v>91</v>
      </c>
      <c r="H197" s="452"/>
      <c r="I197" s="453">
        <v>55.96</v>
      </c>
      <c r="J197" s="454">
        <f>H197*G197</f>
        <v>0</v>
      </c>
      <c r="K197" s="439">
        <f t="shared" si="2"/>
        <v>5092.36</v>
      </c>
      <c r="L197" s="614"/>
      <c r="M197" s="615"/>
      <c r="N197" s="396" t="s">
        <v>1532</v>
      </c>
      <c r="O197" s="401"/>
      <c r="P197" s="455"/>
      <c r="Q197" s="401"/>
      <c r="R197" s="401"/>
    </row>
    <row r="198" spans="1:14" ht="19.5" customHeight="1">
      <c r="A198" s="395" t="s">
        <v>706</v>
      </c>
      <c r="B198" s="593" t="s">
        <v>962</v>
      </c>
      <c r="C198" s="594"/>
      <c r="D198" s="594"/>
      <c r="E198" s="595"/>
      <c r="F198" s="435" t="s">
        <v>1024</v>
      </c>
      <c r="G198" s="436">
        <v>37.2</v>
      </c>
      <c r="H198" s="398"/>
      <c r="I198" s="398">
        <v>42.05</v>
      </c>
      <c r="J198" s="441"/>
      <c r="K198" s="439">
        <f t="shared" si="2"/>
        <v>1564.26</v>
      </c>
      <c r="L198" s="442"/>
      <c r="M198" s="443"/>
      <c r="N198" s="396" t="s">
        <v>1533</v>
      </c>
    </row>
    <row r="199" spans="1:14" ht="19.5" customHeight="1">
      <c r="A199" s="467" t="s">
        <v>711</v>
      </c>
      <c r="B199" s="605" t="s">
        <v>1231</v>
      </c>
      <c r="C199" s="606"/>
      <c r="D199" s="606"/>
      <c r="E199" s="607"/>
      <c r="F199" s="435" t="s">
        <v>1024</v>
      </c>
      <c r="G199" s="436">
        <v>263.2</v>
      </c>
      <c r="H199" s="398"/>
      <c r="I199" s="398">
        <v>56.07</v>
      </c>
      <c r="J199" s="441"/>
      <c r="K199" s="439">
        <f t="shared" si="2"/>
        <v>14757.624</v>
      </c>
      <c r="L199" s="442"/>
      <c r="M199" s="443">
        <f>SUM(K195:K199)</f>
        <v>45496.194</v>
      </c>
      <c r="N199" s="396" t="s">
        <v>1511</v>
      </c>
    </row>
    <row r="200" spans="1:14" ht="21.75" customHeight="1">
      <c r="A200" s="447">
        <v>21</v>
      </c>
      <c r="B200" s="581" t="s">
        <v>980</v>
      </c>
      <c r="C200" s="582"/>
      <c r="D200" s="582"/>
      <c r="E200" s="583"/>
      <c r="F200" s="451"/>
      <c r="G200" s="436"/>
      <c r="H200" s="441"/>
      <c r="I200" s="398"/>
      <c r="J200" s="441"/>
      <c r="K200" s="439">
        <f t="shared" si="1"/>
        <v>0</v>
      </c>
      <c r="L200" s="442"/>
      <c r="M200" s="443"/>
      <c r="N200" s="396"/>
    </row>
    <row r="201" spans="1:14" ht="19.5" customHeight="1">
      <c r="A201" s="395" t="s">
        <v>724</v>
      </c>
      <c r="B201" s="593" t="s">
        <v>1232</v>
      </c>
      <c r="C201" s="594"/>
      <c r="D201" s="594"/>
      <c r="E201" s="595"/>
      <c r="F201" s="435" t="s">
        <v>1022</v>
      </c>
      <c r="G201" s="436">
        <v>14.34</v>
      </c>
      <c r="H201" s="398"/>
      <c r="I201" s="398">
        <v>305.64</v>
      </c>
      <c r="J201" s="441"/>
      <c r="K201" s="439">
        <f t="shared" si="1"/>
        <v>4382.8776</v>
      </c>
      <c r="L201" s="442"/>
      <c r="M201" s="443"/>
      <c r="N201" s="396" t="s">
        <v>1534</v>
      </c>
    </row>
    <row r="202" spans="1:16" s="370" customFormat="1" ht="34.5" customHeight="1">
      <c r="A202" s="395" t="s">
        <v>728</v>
      </c>
      <c r="B202" s="566" t="s">
        <v>1233</v>
      </c>
      <c r="C202" s="567"/>
      <c r="D202" s="567"/>
      <c r="E202" s="568"/>
      <c r="F202" s="435" t="s">
        <v>1023</v>
      </c>
      <c r="G202" s="436">
        <v>1</v>
      </c>
      <c r="H202" s="398"/>
      <c r="I202" s="398">
        <v>1380.47</v>
      </c>
      <c r="J202" s="446"/>
      <c r="K202" s="439">
        <f t="shared" si="1"/>
        <v>1380.47</v>
      </c>
      <c r="L202" s="442"/>
      <c r="M202" s="443"/>
      <c r="N202" s="396" t="s">
        <v>1535</v>
      </c>
      <c r="P202" s="399"/>
    </row>
    <row r="203" spans="1:16" s="370" customFormat="1" ht="34.5" customHeight="1">
      <c r="A203" s="467" t="s">
        <v>735</v>
      </c>
      <c r="B203" s="602" t="s">
        <v>1429</v>
      </c>
      <c r="C203" s="603"/>
      <c r="D203" s="603"/>
      <c r="E203" s="604"/>
      <c r="F203" s="435" t="s">
        <v>1023</v>
      </c>
      <c r="G203" s="436">
        <v>6</v>
      </c>
      <c r="H203" s="398"/>
      <c r="I203" s="398">
        <v>1380.47</v>
      </c>
      <c r="J203" s="446"/>
      <c r="K203" s="439">
        <f t="shared" si="1"/>
        <v>8282.82</v>
      </c>
      <c r="L203" s="442"/>
      <c r="M203" s="443">
        <f>SUM(K201:K203)</f>
        <v>14046.1676</v>
      </c>
      <c r="N203" s="396" t="s">
        <v>1535</v>
      </c>
      <c r="P203" s="399"/>
    </row>
    <row r="204" spans="1:14" ht="21.75" customHeight="1">
      <c r="A204" s="447">
        <v>22</v>
      </c>
      <c r="B204" s="581" t="s">
        <v>974</v>
      </c>
      <c r="C204" s="582"/>
      <c r="D204" s="582"/>
      <c r="E204" s="583"/>
      <c r="F204" s="451"/>
      <c r="G204" s="436"/>
      <c r="H204" s="441"/>
      <c r="I204" s="398"/>
      <c r="J204" s="441"/>
      <c r="K204" s="439">
        <f t="shared" si="1"/>
        <v>0</v>
      </c>
      <c r="L204" s="442"/>
      <c r="M204" s="443"/>
      <c r="N204" s="396"/>
    </row>
    <row r="205" spans="1:14" ht="19.5" customHeight="1" thickBot="1">
      <c r="A205" s="395" t="s">
        <v>765</v>
      </c>
      <c r="B205" s="593" t="s">
        <v>1234</v>
      </c>
      <c r="C205" s="594"/>
      <c r="D205" s="594"/>
      <c r="E205" s="595"/>
      <c r="F205" s="435" t="s">
        <v>1022</v>
      </c>
      <c r="G205" s="436">
        <v>225</v>
      </c>
      <c r="H205" s="398"/>
      <c r="I205" s="398">
        <v>268.74</v>
      </c>
      <c r="J205" s="441"/>
      <c r="K205" s="439">
        <f t="shared" si="1"/>
        <v>60466.5</v>
      </c>
      <c r="L205" s="442"/>
      <c r="M205" s="443">
        <f>K205</f>
        <v>60466.5</v>
      </c>
      <c r="N205" s="396" t="s">
        <v>1536</v>
      </c>
    </row>
    <row r="206" spans="1:16" ht="34.5" customHeight="1" thickTop="1">
      <c r="A206" s="405" t="str">
        <f>A32</f>
        <v>DATA: 22/07/2014</v>
      </c>
      <c r="B206" s="387"/>
      <c r="C206" s="388" t="s">
        <v>989</v>
      </c>
      <c r="D206" s="387"/>
      <c r="E206" s="389"/>
      <c r="F206" s="387" t="s">
        <v>1013</v>
      </c>
      <c r="G206" s="389"/>
      <c r="H206" s="387" t="s">
        <v>1905</v>
      </c>
      <c r="I206" s="389"/>
      <c r="J206" s="387"/>
      <c r="K206" s="459">
        <f>SUM(K190:K205)</f>
        <v>2192186.836299999</v>
      </c>
      <c r="L206" s="387"/>
      <c r="M206" s="460">
        <f>SUM(M190:M205)</f>
        <v>2192186.8363</v>
      </c>
      <c r="N206" s="418"/>
      <c r="P206" s="403"/>
    </row>
    <row r="207" spans="1:16" ht="34.5" customHeight="1" thickBot="1">
      <c r="A207" s="461"/>
      <c r="B207" s="390"/>
      <c r="C207" s="391"/>
      <c r="D207" s="392"/>
      <c r="E207" s="393"/>
      <c r="F207" s="392"/>
      <c r="G207" s="393"/>
      <c r="H207" s="392" t="s">
        <v>1021</v>
      </c>
      <c r="I207" s="393"/>
      <c r="J207" s="392"/>
      <c r="K207" s="462"/>
      <c r="L207" s="392"/>
      <c r="M207" s="463"/>
      <c r="N207" s="418"/>
      <c r="P207" s="403"/>
    </row>
    <row r="208" ht="16.5" customHeight="1" thickBot="1" thickTop="1">
      <c r="E208" s="373" t="s">
        <v>1014</v>
      </c>
    </row>
    <row r="209" spans="1:14" ht="18" customHeight="1" thickTop="1">
      <c r="A209" s="404"/>
      <c r="B209" s="374" t="s">
        <v>1005</v>
      </c>
      <c r="C209" s="375"/>
      <c r="D209" s="376" t="s">
        <v>19</v>
      </c>
      <c r="E209" s="376"/>
      <c r="F209" s="376"/>
      <c r="G209" s="376"/>
      <c r="H209" s="554" t="s">
        <v>1183</v>
      </c>
      <c r="I209" s="555"/>
      <c r="J209" s="555"/>
      <c r="K209" s="556"/>
      <c r="L209" s="405"/>
      <c r="M209" s="406" t="s">
        <v>993</v>
      </c>
      <c r="N209" s="407"/>
    </row>
    <row r="210" spans="1:14" ht="18" customHeight="1" thickBot="1">
      <c r="A210" s="408"/>
      <c r="B210" s="377" t="s">
        <v>1006</v>
      </c>
      <c r="C210" s="378"/>
      <c r="D210" s="379"/>
      <c r="E210" s="379"/>
      <c r="F210" s="379"/>
      <c r="G210" s="379"/>
      <c r="H210" s="557" t="s">
        <v>1458</v>
      </c>
      <c r="I210" s="558"/>
      <c r="J210" s="558"/>
      <c r="K210" s="559"/>
      <c r="L210" s="409"/>
      <c r="M210" s="410" t="s">
        <v>1923</v>
      </c>
      <c r="N210" s="411"/>
    </row>
    <row r="211" spans="1:14" ht="18" customHeight="1" thickTop="1">
      <c r="A211" s="408"/>
      <c r="B211" s="380" t="s">
        <v>1007</v>
      </c>
      <c r="C211" s="378"/>
      <c r="D211" s="379" t="s">
        <v>1359</v>
      </c>
      <c r="E211" s="379"/>
      <c r="F211" s="379"/>
      <c r="G211" s="379"/>
      <c r="H211" s="408" t="s">
        <v>1008</v>
      </c>
      <c r="J211" s="408"/>
      <c r="L211" s="408"/>
      <c r="M211" s="412"/>
      <c r="N211" s="413"/>
    </row>
    <row r="212" spans="1:14" ht="15" customHeight="1" thickBot="1">
      <c r="A212" s="414"/>
      <c r="B212" s="381"/>
      <c r="C212" s="382"/>
      <c r="D212" s="383"/>
      <c r="E212" s="383"/>
      <c r="F212" s="383"/>
      <c r="G212" s="383"/>
      <c r="H212" s="547" t="s">
        <v>1009</v>
      </c>
      <c r="I212" s="548"/>
      <c r="J212" s="547"/>
      <c r="K212" s="549">
        <f>K206</f>
        <v>2192186.836299999</v>
      </c>
      <c r="L212" s="550"/>
      <c r="M212" s="551">
        <f>M206</f>
        <v>2192186.8363</v>
      </c>
      <c r="N212" s="418"/>
    </row>
    <row r="213" spans="1:14" ht="15" customHeight="1" thickTop="1">
      <c r="A213" s="419"/>
      <c r="B213" s="384"/>
      <c r="C213" s="384"/>
      <c r="D213" s="384"/>
      <c r="E213" s="384"/>
      <c r="F213" s="420"/>
      <c r="G213" s="420"/>
      <c r="H213" s="421"/>
      <c r="I213" s="422"/>
      <c r="J213" s="422" t="s">
        <v>1016</v>
      </c>
      <c r="K213" s="422"/>
      <c r="L213" s="422"/>
      <c r="M213" s="423"/>
      <c r="N213" s="396"/>
    </row>
    <row r="214" spans="1:15" ht="15" customHeight="1">
      <c r="A214" s="419" t="s">
        <v>1010</v>
      </c>
      <c r="B214" s="384"/>
      <c r="C214" s="385" t="s">
        <v>1011</v>
      </c>
      <c r="D214" s="384"/>
      <c r="E214" s="384"/>
      <c r="F214" s="424" t="s">
        <v>18</v>
      </c>
      <c r="G214" s="420" t="s">
        <v>1017</v>
      </c>
      <c r="H214" s="425" t="s">
        <v>1018</v>
      </c>
      <c r="I214" s="425"/>
      <c r="J214" s="560" t="s">
        <v>465</v>
      </c>
      <c r="K214" s="561"/>
      <c r="L214" s="560" t="s">
        <v>1001</v>
      </c>
      <c r="M214" s="562"/>
      <c r="N214" s="426"/>
      <c r="O214" s="427"/>
    </row>
    <row r="215" spans="1:15" ht="6" customHeight="1" thickBot="1">
      <c r="A215" s="428"/>
      <c r="B215" s="386"/>
      <c r="C215" s="386"/>
      <c r="D215" s="386"/>
      <c r="E215" s="386"/>
      <c r="F215" s="429"/>
      <c r="G215" s="430"/>
      <c r="H215" s="386"/>
      <c r="I215" s="386"/>
      <c r="J215" s="429"/>
      <c r="K215" s="431"/>
      <c r="L215" s="386"/>
      <c r="M215" s="432"/>
      <c r="N215" s="433"/>
      <c r="O215" s="427"/>
    </row>
    <row r="216" spans="1:18" s="372" customFormat="1" ht="12" customHeight="1" thickTop="1">
      <c r="A216" s="447">
        <v>23</v>
      </c>
      <c r="B216" s="584" t="s">
        <v>1067</v>
      </c>
      <c r="C216" s="585"/>
      <c r="D216" s="585"/>
      <c r="E216" s="586"/>
      <c r="F216" s="456"/>
      <c r="G216" s="436"/>
      <c r="H216" s="441"/>
      <c r="I216" s="398"/>
      <c r="J216" s="441"/>
      <c r="K216" s="439">
        <f t="shared" si="1"/>
        <v>0</v>
      </c>
      <c r="L216" s="442"/>
      <c r="M216" s="443"/>
      <c r="N216" s="396"/>
      <c r="O216" s="370"/>
      <c r="P216" s="399"/>
      <c r="Q216" s="370"/>
      <c r="R216" s="370"/>
    </row>
    <row r="217" spans="1:16" s="370" customFormat="1" ht="25.5" customHeight="1">
      <c r="A217" s="395" t="s">
        <v>803</v>
      </c>
      <c r="B217" s="566" t="s">
        <v>861</v>
      </c>
      <c r="C217" s="567"/>
      <c r="D217" s="567"/>
      <c r="E217" s="568"/>
      <c r="F217" s="435" t="s">
        <v>1023</v>
      </c>
      <c r="G217" s="436">
        <v>1</v>
      </c>
      <c r="H217" s="398"/>
      <c r="I217" s="398">
        <v>255.62</v>
      </c>
      <c r="J217" s="446"/>
      <c r="K217" s="439">
        <f t="shared" si="1"/>
        <v>255.62</v>
      </c>
      <c r="L217" s="442"/>
      <c r="M217" s="443"/>
      <c r="N217" s="396" t="s">
        <v>1537</v>
      </c>
      <c r="P217" s="399"/>
    </row>
    <row r="218" spans="1:15" ht="39" customHeight="1">
      <c r="A218" s="395" t="s">
        <v>805</v>
      </c>
      <c r="B218" s="566" t="s">
        <v>1272</v>
      </c>
      <c r="C218" s="567"/>
      <c r="D218" s="567"/>
      <c r="E218" s="568"/>
      <c r="F218" s="435" t="s">
        <v>1023</v>
      </c>
      <c r="G218" s="436">
        <v>1</v>
      </c>
      <c r="H218" s="441"/>
      <c r="I218" s="398">
        <v>151.35</v>
      </c>
      <c r="J218" s="441"/>
      <c r="K218" s="439">
        <f t="shared" si="1"/>
        <v>151.35</v>
      </c>
      <c r="L218" s="442"/>
      <c r="M218" s="443"/>
      <c r="N218" s="396" t="s">
        <v>1538</v>
      </c>
      <c r="O218" s="397"/>
    </row>
    <row r="219" spans="1:14" ht="12" customHeight="1">
      <c r="A219" s="395" t="s">
        <v>811</v>
      </c>
      <c r="B219" s="563" t="s">
        <v>1273</v>
      </c>
      <c r="C219" s="564"/>
      <c r="D219" s="564"/>
      <c r="E219" s="565"/>
      <c r="F219" s="435" t="s">
        <v>1023</v>
      </c>
      <c r="G219" s="436">
        <v>1</v>
      </c>
      <c r="H219" s="398"/>
      <c r="I219" s="398">
        <v>2205.31</v>
      </c>
      <c r="J219" s="441"/>
      <c r="K219" s="439">
        <f t="shared" si="1"/>
        <v>2205.31</v>
      </c>
      <c r="L219" s="442"/>
      <c r="M219" s="443"/>
      <c r="N219" s="396" t="s">
        <v>1539</v>
      </c>
    </row>
    <row r="220" spans="1:14" ht="12" customHeight="1">
      <c r="A220" s="395" t="s">
        <v>815</v>
      </c>
      <c r="B220" s="563" t="s">
        <v>963</v>
      </c>
      <c r="C220" s="564"/>
      <c r="D220" s="564"/>
      <c r="E220" s="565"/>
      <c r="F220" s="435" t="s">
        <v>1023</v>
      </c>
      <c r="G220" s="436">
        <v>10</v>
      </c>
      <c r="H220" s="398"/>
      <c r="I220" s="398">
        <v>455.39</v>
      </c>
      <c r="J220" s="441"/>
      <c r="K220" s="439">
        <f t="shared" si="1"/>
        <v>4553.9</v>
      </c>
      <c r="L220" s="442"/>
      <c r="M220" s="443"/>
      <c r="N220" s="396" t="s">
        <v>1540</v>
      </c>
    </row>
    <row r="221" spans="1:14" ht="12" customHeight="1">
      <c r="A221" s="395" t="s">
        <v>820</v>
      </c>
      <c r="B221" s="563" t="s">
        <v>1274</v>
      </c>
      <c r="C221" s="564"/>
      <c r="D221" s="564"/>
      <c r="E221" s="565"/>
      <c r="F221" s="435" t="s">
        <v>1023</v>
      </c>
      <c r="G221" s="436">
        <v>10</v>
      </c>
      <c r="H221" s="398"/>
      <c r="I221" s="398">
        <v>591.73</v>
      </c>
      <c r="J221" s="441"/>
      <c r="K221" s="439">
        <f t="shared" si="1"/>
        <v>5917.3</v>
      </c>
      <c r="L221" s="442"/>
      <c r="M221" s="443"/>
      <c r="N221" s="396" t="s">
        <v>1541</v>
      </c>
    </row>
    <row r="222" spans="1:14" ht="12" customHeight="1">
      <c r="A222" s="395" t="s">
        <v>824</v>
      </c>
      <c r="B222" s="563" t="s">
        <v>964</v>
      </c>
      <c r="C222" s="564"/>
      <c r="D222" s="564"/>
      <c r="E222" s="565"/>
      <c r="F222" s="435" t="s">
        <v>1023</v>
      </c>
      <c r="G222" s="436">
        <v>51</v>
      </c>
      <c r="H222" s="398"/>
      <c r="I222" s="398">
        <v>72.33</v>
      </c>
      <c r="J222" s="441"/>
      <c r="K222" s="439">
        <f t="shared" si="1"/>
        <v>3688.83</v>
      </c>
      <c r="L222" s="442"/>
      <c r="M222" s="443"/>
      <c r="N222" s="396" t="s">
        <v>1542</v>
      </c>
    </row>
    <row r="223" spans="1:14" ht="12" customHeight="1">
      <c r="A223" s="395" t="s">
        <v>1727</v>
      </c>
      <c r="B223" s="563" t="s">
        <v>1346</v>
      </c>
      <c r="C223" s="564"/>
      <c r="D223" s="564"/>
      <c r="E223" s="565"/>
      <c r="F223" s="435" t="s">
        <v>1023</v>
      </c>
      <c r="G223" s="436">
        <v>19</v>
      </c>
      <c r="H223" s="398"/>
      <c r="I223" s="398">
        <v>137.84</v>
      </c>
      <c r="J223" s="441"/>
      <c r="K223" s="439">
        <f t="shared" si="1"/>
        <v>2618.96</v>
      </c>
      <c r="L223" s="442"/>
      <c r="M223" s="443"/>
      <c r="N223" s="396" t="s">
        <v>1543</v>
      </c>
    </row>
    <row r="224" spans="1:14" ht="12" customHeight="1">
      <c r="A224" s="395" t="s">
        <v>1728</v>
      </c>
      <c r="B224" s="563" t="s">
        <v>1262</v>
      </c>
      <c r="C224" s="564"/>
      <c r="D224" s="564"/>
      <c r="E224" s="565"/>
      <c r="F224" s="435" t="s">
        <v>1023</v>
      </c>
      <c r="G224" s="436">
        <v>5</v>
      </c>
      <c r="H224" s="398"/>
      <c r="I224" s="398">
        <v>263.73</v>
      </c>
      <c r="J224" s="441"/>
      <c r="K224" s="439">
        <f t="shared" si="1"/>
        <v>1318.65</v>
      </c>
      <c r="L224" s="442"/>
      <c r="M224" s="443"/>
      <c r="N224" s="396" t="s">
        <v>1544</v>
      </c>
    </row>
    <row r="225" spans="1:14" ht="12" customHeight="1">
      <c r="A225" s="395" t="s">
        <v>1729</v>
      </c>
      <c r="B225" s="563" t="s">
        <v>965</v>
      </c>
      <c r="C225" s="564"/>
      <c r="D225" s="564"/>
      <c r="E225" s="565"/>
      <c r="F225" s="435" t="s">
        <v>1023</v>
      </c>
      <c r="G225" s="436">
        <v>12</v>
      </c>
      <c r="H225" s="398"/>
      <c r="I225" s="398">
        <v>88.64</v>
      </c>
      <c r="J225" s="441"/>
      <c r="K225" s="439">
        <f t="shared" si="1"/>
        <v>1063.68</v>
      </c>
      <c r="L225" s="442"/>
      <c r="M225" s="443"/>
      <c r="N225" s="396" t="s">
        <v>1545</v>
      </c>
    </row>
    <row r="226" spans="1:14" ht="12" customHeight="1">
      <c r="A226" s="395" t="s">
        <v>1730</v>
      </c>
      <c r="B226" s="563" t="s">
        <v>1275</v>
      </c>
      <c r="C226" s="564"/>
      <c r="D226" s="564"/>
      <c r="E226" s="565"/>
      <c r="F226" s="435" t="s">
        <v>1023</v>
      </c>
      <c r="G226" s="436">
        <v>23</v>
      </c>
      <c r="H226" s="398"/>
      <c r="I226" s="398">
        <v>68.28</v>
      </c>
      <c r="J226" s="441"/>
      <c r="K226" s="439">
        <f t="shared" si="1"/>
        <v>1570.44</v>
      </c>
      <c r="L226" s="442"/>
      <c r="M226" s="443"/>
      <c r="N226" s="396" t="s">
        <v>1546</v>
      </c>
    </row>
    <row r="227" spans="1:14" ht="12" customHeight="1">
      <c r="A227" s="395" t="s">
        <v>1731</v>
      </c>
      <c r="B227" s="563" t="s">
        <v>1372</v>
      </c>
      <c r="C227" s="564"/>
      <c r="D227" s="564"/>
      <c r="E227" s="565"/>
      <c r="F227" s="435" t="s">
        <v>1366</v>
      </c>
      <c r="G227" s="436">
        <v>31</v>
      </c>
      <c r="H227" s="398"/>
      <c r="I227" s="398">
        <v>138.75</v>
      </c>
      <c r="J227" s="441"/>
      <c r="K227" s="439">
        <f t="shared" si="1"/>
        <v>4301.25</v>
      </c>
      <c r="L227" s="442"/>
      <c r="M227" s="443"/>
      <c r="N227" s="396" t="s">
        <v>1547</v>
      </c>
    </row>
    <row r="228" spans="1:14" ht="12" customHeight="1">
      <c r="A228" s="395" t="s">
        <v>1732</v>
      </c>
      <c r="B228" s="563" t="s">
        <v>1282</v>
      </c>
      <c r="C228" s="564"/>
      <c r="D228" s="564"/>
      <c r="E228" s="565"/>
      <c r="F228" s="435" t="s">
        <v>1023</v>
      </c>
      <c r="G228" s="436">
        <v>10</v>
      </c>
      <c r="H228" s="398"/>
      <c r="I228" s="398">
        <v>39.97</v>
      </c>
      <c r="J228" s="441"/>
      <c r="K228" s="439">
        <f>G228*I228</f>
        <v>399.7</v>
      </c>
      <c r="L228" s="442"/>
      <c r="M228" s="443"/>
      <c r="N228" s="396" t="s">
        <v>1706</v>
      </c>
    </row>
    <row r="229" spans="1:14" ht="12" customHeight="1">
      <c r="A229" s="395" t="s">
        <v>1733</v>
      </c>
      <c r="B229" s="563" t="s">
        <v>1280</v>
      </c>
      <c r="C229" s="564"/>
      <c r="D229" s="564"/>
      <c r="E229" s="565"/>
      <c r="F229" s="435" t="s">
        <v>1023</v>
      </c>
      <c r="G229" s="436">
        <v>10</v>
      </c>
      <c r="H229" s="398"/>
      <c r="I229" s="398">
        <v>60.62</v>
      </c>
      <c r="J229" s="441"/>
      <c r="K229" s="439">
        <f>G229*I229</f>
        <v>606.1999999999999</v>
      </c>
      <c r="L229" s="442"/>
      <c r="M229" s="443"/>
      <c r="N229" s="396" t="s">
        <v>1707</v>
      </c>
    </row>
    <row r="230" spans="1:14" ht="12" customHeight="1">
      <c r="A230" s="395" t="s">
        <v>1734</v>
      </c>
      <c r="B230" s="563" t="s">
        <v>1281</v>
      </c>
      <c r="C230" s="564"/>
      <c r="D230" s="564"/>
      <c r="E230" s="565"/>
      <c r="F230" s="435" t="s">
        <v>1023</v>
      </c>
      <c r="G230" s="436">
        <v>19</v>
      </c>
      <c r="H230" s="398"/>
      <c r="I230" s="398">
        <v>62.87</v>
      </c>
      <c r="J230" s="441"/>
      <c r="K230" s="439">
        <f>G230*I230</f>
        <v>1194.53</v>
      </c>
      <c r="L230" s="442"/>
      <c r="M230" s="443"/>
      <c r="N230" s="396" t="s">
        <v>1708</v>
      </c>
    </row>
    <row r="231" spans="1:14" ht="12" customHeight="1">
      <c r="A231" s="395" t="s">
        <v>1735</v>
      </c>
      <c r="B231" s="563" t="s">
        <v>966</v>
      </c>
      <c r="C231" s="564"/>
      <c r="D231" s="564"/>
      <c r="E231" s="565"/>
      <c r="F231" s="435" t="s">
        <v>1024</v>
      </c>
      <c r="G231" s="436">
        <v>90</v>
      </c>
      <c r="H231" s="398"/>
      <c r="I231" s="398">
        <v>37.75</v>
      </c>
      <c r="J231" s="441"/>
      <c r="K231" s="439">
        <f t="shared" si="1"/>
        <v>3397.5</v>
      </c>
      <c r="L231" s="442"/>
      <c r="M231" s="443"/>
      <c r="N231" s="396" t="s">
        <v>1548</v>
      </c>
    </row>
    <row r="232" spans="1:14" ht="12" customHeight="1">
      <c r="A232" s="395" t="s">
        <v>1736</v>
      </c>
      <c r="B232" s="563" t="s">
        <v>1276</v>
      </c>
      <c r="C232" s="564"/>
      <c r="D232" s="564"/>
      <c r="E232" s="565"/>
      <c r="F232" s="435" t="s">
        <v>1024</v>
      </c>
      <c r="G232" s="436">
        <v>72</v>
      </c>
      <c r="H232" s="398"/>
      <c r="I232" s="398">
        <v>41.73</v>
      </c>
      <c r="J232" s="441"/>
      <c r="K232" s="439">
        <f t="shared" si="1"/>
        <v>3004.56</v>
      </c>
      <c r="L232" s="442"/>
      <c r="M232" s="443"/>
      <c r="N232" s="396" t="s">
        <v>1549</v>
      </c>
    </row>
    <row r="233" spans="1:14" ht="12" customHeight="1">
      <c r="A233" s="395" t="s">
        <v>1737</v>
      </c>
      <c r="B233" s="563" t="s">
        <v>1277</v>
      </c>
      <c r="C233" s="564"/>
      <c r="D233" s="564"/>
      <c r="E233" s="565"/>
      <c r="F233" s="435" t="s">
        <v>1024</v>
      </c>
      <c r="G233" s="436">
        <v>102</v>
      </c>
      <c r="H233" s="398"/>
      <c r="I233" s="398">
        <v>68.42</v>
      </c>
      <c r="J233" s="441"/>
      <c r="K233" s="439">
        <f t="shared" si="1"/>
        <v>6978.84</v>
      </c>
      <c r="L233" s="442"/>
      <c r="M233" s="443"/>
      <c r="N233" s="396" t="s">
        <v>1550</v>
      </c>
    </row>
    <row r="234" spans="1:15" ht="39" customHeight="1">
      <c r="A234" s="395" t="s">
        <v>1738</v>
      </c>
      <c r="B234" s="566" t="s">
        <v>1278</v>
      </c>
      <c r="C234" s="567"/>
      <c r="D234" s="567"/>
      <c r="E234" s="568"/>
      <c r="F234" s="435" t="s">
        <v>1023</v>
      </c>
      <c r="G234" s="436">
        <v>16</v>
      </c>
      <c r="H234" s="441"/>
      <c r="I234" s="398">
        <v>510.52</v>
      </c>
      <c r="J234" s="441"/>
      <c r="K234" s="439">
        <f t="shared" si="1"/>
        <v>8168.32</v>
      </c>
      <c r="L234" s="442"/>
      <c r="M234" s="443"/>
      <c r="N234" s="396" t="s">
        <v>1551</v>
      </c>
      <c r="O234" s="397"/>
    </row>
    <row r="235" spans="1:15" ht="39" customHeight="1">
      <c r="A235" s="395" t="s">
        <v>1739</v>
      </c>
      <c r="B235" s="566" t="s">
        <v>1279</v>
      </c>
      <c r="C235" s="567"/>
      <c r="D235" s="567"/>
      <c r="E235" s="568"/>
      <c r="F235" s="435" t="s">
        <v>1023</v>
      </c>
      <c r="G235" s="436">
        <v>1</v>
      </c>
      <c r="H235" s="441"/>
      <c r="I235" s="398">
        <v>539.4</v>
      </c>
      <c r="J235" s="441"/>
      <c r="K235" s="439">
        <f t="shared" si="1"/>
        <v>539.4</v>
      </c>
      <c r="L235" s="442"/>
      <c r="M235" s="443"/>
      <c r="N235" s="396" t="s">
        <v>1552</v>
      </c>
      <c r="O235" s="397"/>
    </row>
    <row r="236" spans="1:16" s="370" customFormat="1" ht="26.25" customHeight="1">
      <c r="A236" s="395" t="s">
        <v>1740</v>
      </c>
      <c r="B236" s="566" t="s">
        <v>1285</v>
      </c>
      <c r="C236" s="567"/>
      <c r="D236" s="567"/>
      <c r="E236" s="568"/>
      <c r="F236" s="435" t="s">
        <v>1023</v>
      </c>
      <c r="G236" s="436">
        <v>2</v>
      </c>
      <c r="H236" s="444"/>
      <c r="I236" s="398">
        <v>5930.3</v>
      </c>
      <c r="J236" s="446"/>
      <c r="K236" s="439">
        <f t="shared" si="1"/>
        <v>11860.6</v>
      </c>
      <c r="L236" s="442"/>
      <c r="M236" s="443"/>
      <c r="N236" s="396" t="s">
        <v>1553</v>
      </c>
      <c r="P236" s="399"/>
    </row>
    <row r="237" spans="1:15" ht="39" customHeight="1">
      <c r="A237" s="395" t="s">
        <v>1741</v>
      </c>
      <c r="B237" s="566" t="s">
        <v>1286</v>
      </c>
      <c r="C237" s="567"/>
      <c r="D237" s="567"/>
      <c r="E237" s="568"/>
      <c r="F237" s="435" t="s">
        <v>1023</v>
      </c>
      <c r="G237" s="436">
        <v>2</v>
      </c>
      <c r="H237" s="441"/>
      <c r="I237" s="398">
        <v>6266.28</v>
      </c>
      <c r="J237" s="441"/>
      <c r="K237" s="439">
        <f t="shared" si="1"/>
        <v>12532.56</v>
      </c>
      <c r="L237" s="442"/>
      <c r="M237" s="443"/>
      <c r="N237" s="396" t="s">
        <v>1554</v>
      </c>
      <c r="O237" s="397"/>
    </row>
    <row r="238" spans="1:16" s="370" customFormat="1" ht="26.25" customHeight="1" thickBot="1">
      <c r="A238" s="395" t="s">
        <v>1742</v>
      </c>
      <c r="B238" s="566" t="s">
        <v>1343</v>
      </c>
      <c r="C238" s="567"/>
      <c r="D238" s="567"/>
      <c r="E238" s="568"/>
      <c r="F238" s="435" t="s">
        <v>1023</v>
      </c>
      <c r="G238" s="436">
        <v>2</v>
      </c>
      <c r="H238" s="444"/>
      <c r="I238" s="398">
        <v>2604.47</v>
      </c>
      <c r="J238" s="446"/>
      <c r="K238" s="439">
        <f t="shared" si="1"/>
        <v>5208.94</v>
      </c>
      <c r="L238" s="442"/>
      <c r="M238" s="443">
        <f>SUM(K217:K238)</f>
        <v>81536.44</v>
      </c>
      <c r="N238" s="396" t="s">
        <v>1688</v>
      </c>
      <c r="P238" s="399"/>
    </row>
    <row r="239" spans="1:16" ht="15.75" customHeight="1" thickTop="1">
      <c r="A239" s="405" t="str">
        <f>A32</f>
        <v>DATA: 22/07/2014</v>
      </c>
      <c r="B239" s="387"/>
      <c r="C239" s="388" t="s">
        <v>989</v>
      </c>
      <c r="D239" s="387"/>
      <c r="E239" s="389"/>
      <c r="F239" s="387" t="s">
        <v>1013</v>
      </c>
      <c r="G239" s="389"/>
      <c r="H239" s="387" t="s">
        <v>1905</v>
      </c>
      <c r="I239" s="389"/>
      <c r="J239" s="387"/>
      <c r="K239" s="459">
        <f>SUM(K212:K238)</f>
        <v>2273723.276299999</v>
      </c>
      <c r="L239" s="387"/>
      <c r="M239" s="460">
        <f>SUM(M212:M238)</f>
        <v>2273723.2763</v>
      </c>
      <c r="N239" s="418"/>
      <c r="P239" s="403"/>
    </row>
    <row r="240" spans="1:16" ht="15.75" customHeight="1" thickBot="1">
      <c r="A240" s="461"/>
      <c r="B240" s="390"/>
      <c r="C240" s="391"/>
      <c r="D240" s="392"/>
      <c r="E240" s="393"/>
      <c r="F240" s="392"/>
      <c r="G240" s="393"/>
      <c r="H240" s="392" t="s">
        <v>1021</v>
      </c>
      <c r="I240" s="393"/>
      <c r="J240" s="392"/>
      <c r="K240" s="462"/>
      <c r="L240" s="392"/>
      <c r="M240" s="463"/>
      <c r="N240" s="418"/>
      <c r="P240" s="403"/>
    </row>
    <row r="241" ht="18" customHeight="1" thickBot="1" thickTop="1">
      <c r="E241" s="373" t="s">
        <v>1014</v>
      </c>
    </row>
    <row r="242" spans="1:14" ht="18" customHeight="1" thickTop="1">
      <c r="A242" s="404"/>
      <c r="B242" s="374" t="s">
        <v>1005</v>
      </c>
      <c r="C242" s="375"/>
      <c r="D242" s="376" t="s">
        <v>19</v>
      </c>
      <c r="E242" s="376"/>
      <c r="F242" s="376"/>
      <c r="G242" s="376"/>
      <c r="H242" s="554" t="s">
        <v>1183</v>
      </c>
      <c r="I242" s="555"/>
      <c r="J242" s="555"/>
      <c r="K242" s="556"/>
      <c r="L242" s="405"/>
      <c r="M242" s="406" t="s">
        <v>993</v>
      </c>
      <c r="N242" s="407"/>
    </row>
    <row r="243" spans="1:14" ht="18" customHeight="1" thickBot="1">
      <c r="A243" s="408"/>
      <c r="B243" s="377" t="s">
        <v>1006</v>
      </c>
      <c r="C243" s="378"/>
      <c r="D243" s="379"/>
      <c r="E243" s="379"/>
      <c r="F243" s="379"/>
      <c r="G243" s="379"/>
      <c r="H243" s="557" t="s">
        <v>1458</v>
      </c>
      <c r="I243" s="558"/>
      <c r="J243" s="558"/>
      <c r="K243" s="559"/>
      <c r="L243" s="409"/>
      <c r="M243" s="410" t="s">
        <v>1924</v>
      </c>
      <c r="N243" s="411"/>
    </row>
    <row r="244" spans="1:14" ht="18" customHeight="1" thickTop="1">
      <c r="A244" s="408"/>
      <c r="B244" s="380" t="s">
        <v>1007</v>
      </c>
      <c r="C244" s="378"/>
      <c r="D244" s="379" t="s">
        <v>1359</v>
      </c>
      <c r="E244" s="379"/>
      <c r="F244" s="379"/>
      <c r="G244" s="379"/>
      <c r="H244" s="408" t="s">
        <v>1008</v>
      </c>
      <c r="J244" s="408"/>
      <c r="L244" s="408"/>
      <c r="M244" s="412"/>
      <c r="N244" s="413"/>
    </row>
    <row r="245" spans="1:14" ht="18" customHeight="1" thickBot="1">
      <c r="A245" s="414"/>
      <c r="B245" s="381"/>
      <c r="C245" s="382"/>
      <c r="D245" s="383"/>
      <c r="E245" s="383"/>
      <c r="F245" s="383"/>
      <c r="G245" s="383"/>
      <c r="H245" s="414" t="s">
        <v>1009</v>
      </c>
      <c r="I245" s="392"/>
      <c r="J245" s="414"/>
      <c r="K245" s="415">
        <f>K239</f>
        <v>2273723.276299999</v>
      </c>
      <c r="L245" s="416"/>
      <c r="M245" s="417">
        <f>M239</f>
        <v>2273723.2763</v>
      </c>
      <c r="N245" s="418"/>
    </row>
    <row r="246" spans="1:14" ht="15" customHeight="1" thickTop="1">
      <c r="A246" s="419"/>
      <c r="B246" s="384"/>
      <c r="C246" s="384"/>
      <c r="D246" s="384"/>
      <c r="E246" s="384"/>
      <c r="F246" s="420"/>
      <c r="G246" s="420"/>
      <c r="H246" s="421"/>
      <c r="I246" s="422"/>
      <c r="J246" s="422" t="s">
        <v>1016</v>
      </c>
      <c r="K246" s="422"/>
      <c r="L246" s="422"/>
      <c r="M246" s="423"/>
      <c r="N246" s="396"/>
    </row>
    <row r="247" spans="1:15" ht="15" customHeight="1">
      <c r="A247" s="419" t="s">
        <v>1010</v>
      </c>
      <c r="B247" s="384"/>
      <c r="C247" s="385" t="s">
        <v>1011</v>
      </c>
      <c r="D247" s="384"/>
      <c r="E247" s="384"/>
      <c r="F247" s="424" t="s">
        <v>18</v>
      </c>
      <c r="G247" s="420" t="s">
        <v>1017</v>
      </c>
      <c r="H247" s="425" t="s">
        <v>1018</v>
      </c>
      <c r="I247" s="425"/>
      <c r="J247" s="560" t="s">
        <v>465</v>
      </c>
      <c r="K247" s="561"/>
      <c r="L247" s="560" t="s">
        <v>1001</v>
      </c>
      <c r="M247" s="562"/>
      <c r="N247" s="426"/>
      <c r="O247" s="427"/>
    </row>
    <row r="248" spans="1:15" ht="9.75" customHeight="1" thickBot="1">
      <c r="A248" s="428"/>
      <c r="B248" s="386"/>
      <c r="C248" s="386"/>
      <c r="D248" s="386"/>
      <c r="E248" s="386"/>
      <c r="F248" s="429"/>
      <c r="G248" s="430"/>
      <c r="H248" s="386"/>
      <c r="I248" s="386"/>
      <c r="J248" s="429"/>
      <c r="K248" s="431"/>
      <c r="L248" s="386"/>
      <c r="M248" s="432"/>
      <c r="N248" s="433"/>
      <c r="O248" s="427"/>
    </row>
    <row r="249" spans="1:14" ht="12" customHeight="1" thickTop="1">
      <c r="A249" s="447">
        <v>24</v>
      </c>
      <c r="B249" s="584" t="s">
        <v>979</v>
      </c>
      <c r="C249" s="585"/>
      <c r="D249" s="585"/>
      <c r="E249" s="586"/>
      <c r="F249" s="456"/>
      <c r="G249" s="436"/>
      <c r="H249" s="441"/>
      <c r="I249" s="398"/>
      <c r="J249" s="441"/>
      <c r="K249" s="439">
        <f t="shared" si="1"/>
        <v>0</v>
      </c>
      <c r="L249" s="442"/>
      <c r="M249" s="443"/>
      <c r="N249" s="396"/>
    </row>
    <row r="250" spans="1:14" ht="12.75" customHeight="1">
      <c r="A250" s="395" t="s">
        <v>828</v>
      </c>
      <c r="B250" s="563" t="s">
        <v>1283</v>
      </c>
      <c r="C250" s="564"/>
      <c r="D250" s="564"/>
      <c r="E250" s="565"/>
      <c r="F250" s="435" t="s">
        <v>1023</v>
      </c>
      <c r="G250" s="436">
        <v>2</v>
      </c>
      <c r="H250" s="398"/>
      <c r="I250" s="398">
        <v>217.87</v>
      </c>
      <c r="J250" s="441"/>
      <c r="K250" s="439">
        <f t="shared" si="1"/>
        <v>435.74</v>
      </c>
      <c r="L250" s="442"/>
      <c r="M250" s="443"/>
      <c r="N250" s="396" t="s">
        <v>1555</v>
      </c>
    </row>
    <row r="251" spans="1:14" ht="12.75" customHeight="1">
      <c r="A251" s="395" t="s">
        <v>1743</v>
      </c>
      <c r="B251" s="563" t="s">
        <v>1291</v>
      </c>
      <c r="C251" s="564"/>
      <c r="D251" s="564"/>
      <c r="E251" s="565"/>
      <c r="F251" s="435" t="s">
        <v>1023</v>
      </c>
      <c r="G251" s="436">
        <v>8</v>
      </c>
      <c r="H251" s="398"/>
      <c r="I251" s="398">
        <v>221.96</v>
      </c>
      <c r="J251" s="441"/>
      <c r="K251" s="439">
        <f t="shared" si="1"/>
        <v>1775.68</v>
      </c>
      <c r="L251" s="442"/>
      <c r="M251" s="443"/>
      <c r="N251" s="396" t="s">
        <v>1556</v>
      </c>
    </row>
    <row r="252" spans="1:16" s="370" customFormat="1" ht="26.25" customHeight="1">
      <c r="A252" s="395" t="s">
        <v>1744</v>
      </c>
      <c r="B252" s="566" t="s">
        <v>1430</v>
      </c>
      <c r="C252" s="567"/>
      <c r="D252" s="567"/>
      <c r="E252" s="568"/>
      <c r="F252" s="435" t="s">
        <v>1366</v>
      </c>
      <c r="G252" s="436">
        <v>2</v>
      </c>
      <c r="H252" s="444"/>
      <c r="I252" s="398">
        <v>364.99</v>
      </c>
      <c r="J252" s="446"/>
      <c r="K252" s="439">
        <f>G252*I252</f>
        <v>729.98</v>
      </c>
      <c r="L252" s="442"/>
      <c r="M252" s="443"/>
      <c r="N252" s="396" t="s">
        <v>1557</v>
      </c>
      <c r="P252" s="399"/>
    </row>
    <row r="253" spans="1:14" ht="12.75" customHeight="1">
      <c r="A253" s="395" t="s">
        <v>1745</v>
      </c>
      <c r="B253" s="563" t="s">
        <v>1284</v>
      </c>
      <c r="C253" s="564"/>
      <c r="D253" s="564"/>
      <c r="E253" s="565"/>
      <c r="F253" s="435" t="s">
        <v>1023</v>
      </c>
      <c r="G253" s="436">
        <v>1</v>
      </c>
      <c r="H253" s="398"/>
      <c r="I253" s="398">
        <v>309.15</v>
      </c>
      <c r="J253" s="441"/>
      <c r="K253" s="439">
        <f t="shared" si="1"/>
        <v>309.15</v>
      </c>
      <c r="L253" s="442"/>
      <c r="M253" s="443"/>
      <c r="N253" s="396" t="s">
        <v>1558</v>
      </c>
    </row>
    <row r="254" spans="1:14" ht="12.75" customHeight="1">
      <c r="A254" s="395" t="s">
        <v>1746</v>
      </c>
      <c r="B254" s="563" t="s">
        <v>1290</v>
      </c>
      <c r="C254" s="564"/>
      <c r="D254" s="564"/>
      <c r="E254" s="565"/>
      <c r="F254" s="435" t="s">
        <v>1023</v>
      </c>
      <c r="G254" s="436">
        <v>30</v>
      </c>
      <c r="H254" s="398"/>
      <c r="I254" s="398">
        <v>52.9</v>
      </c>
      <c r="J254" s="441"/>
      <c r="K254" s="439">
        <f t="shared" si="1"/>
        <v>1587</v>
      </c>
      <c r="L254" s="442"/>
      <c r="M254" s="443"/>
      <c r="N254" s="396" t="s">
        <v>1559</v>
      </c>
    </row>
    <row r="255" spans="1:14" ht="12.75" customHeight="1">
      <c r="A255" s="395" t="s">
        <v>1747</v>
      </c>
      <c r="B255" s="563" t="s">
        <v>1287</v>
      </c>
      <c r="C255" s="564"/>
      <c r="D255" s="564"/>
      <c r="E255" s="565"/>
      <c r="F255" s="435" t="s">
        <v>1023</v>
      </c>
      <c r="G255" s="436">
        <v>7</v>
      </c>
      <c r="H255" s="398"/>
      <c r="I255" s="398">
        <v>56.6</v>
      </c>
      <c r="J255" s="441"/>
      <c r="K255" s="439">
        <f t="shared" si="1"/>
        <v>396.2</v>
      </c>
      <c r="L255" s="442"/>
      <c r="M255" s="443"/>
      <c r="N255" s="396" t="s">
        <v>1709</v>
      </c>
    </row>
    <row r="256" spans="1:14" ht="12.75" customHeight="1">
      <c r="A256" s="395" t="s">
        <v>1748</v>
      </c>
      <c r="B256" s="563" t="s">
        <v>1288</v>
      </c>
      <c r="C256" s="564"/>
      <c r="D256" s="564"/>
      <c r="E256" s="565"/>
      <c r="F256" s="435" t="s">
        <v>1023</v>
      </c>
      <c r="G256" s="436">
        <v>33</v>
      </c>
      <c r="H256" s="398"/>
      <c r="I256" s="398">
        <v>43.17</v>
      </c>
      <c r="J256" s="441"/>
      <c r="K256" s="439">
        <f t="shared" si="1"/>
        <v>1424.6100000000001</v>
      </c>
      <c r="L256" s="442"/>
      <c r="M256" s="443"/>
      <c r="N256" s="396" t="s">
        <v>1560</v>
      </c>
    </row>
    <row r="257" spans="1:14" ht="12.75" customHeight="1">
      <c r="A257" s="395" t="s">
        <v>1749</v>
      </c>
      <c r="B257" s="563" t="s">
        <v>1289</v>
      </c>
      <c r="C257" s="564"/>
      <c r="D257" s="564"/>
      <c r="E257" s="565"/>
      <c r="F257" s="435" t="s">
        <v>1023</v>
      </c>
      <c r="G257" s="436">
        <v>12</v>
      </c>
      <c r="H257" s="398"/>
      <c r="I257" s="398">
        <v>61.26</v>
      </c>
      <c r="J257" s="441"/>
      <c r="K257" s="439">
        <f t="shared" si="1"/>
        <v>735.12</v>
      </c>
      <c r="L257" s="442"/>
      <c r="M257" s="443"/>
      <c r="N257" s="396" t="s">
        <v>1561</v>
      </c>
    </row>
    <row r="258" spans="1:14" ht="12.75" customHeight="1">
      <c r="A258" s="395" t="s">
        <v>1750</v>
      </c>
      <c r="B258" s="563" t="s">
        <v>1292</v>
      </c>
      <c r="C258" s="564"/>
      <c r="D258" s="564"/>
      <c r="E258" s="565"/>
      <c r="F258" s="435" t="s">
        <v>1023</v>
      </c>
      <c r="G258" s="436">
        <v>5</v>
      </c>
      <c r="H258" s="398"/>
      <c r="I258" s="398">
        <v>465.95</v>
      </c>
      <c r="J258" s="441"/>
      <c r="K258" s="439">
        <f t="shared" si="1"/>
        <v>2329.75</v>
      </c>
      <c r="L258" s="442"/>
      <c r="M258" s="443"/>
      <c r="N258" s="396" t="s">
        <v>1562</v>
      </c>
    </row>
    <row r="259" spans="1:15" ht="39" customHeight="1">
      <c r="A259" s="395" t="s">
        <v>1751</v>
      </c>
      <c r="B259" s="566" t="s">
        <v>1431</v>
      </c>
      <c r="C259" s="567"/>
      <c r="D259" s="567"/>
      <c r="E259" s="568"/>
      <c r="F259" s="435" t="s">
        <v>1023</v>
      </c>
      <c r="G259" s="436">
        <v>1</v>
      </c>
      <c r="H259" s="441"/>
      <c r="I259" s="398">
        <v>1271.45</v>
      </c>
      <c r="J259" s="441"/>
      <c r="K259" s="439">
        <f t="shared" si="1"/>
        <v>1271.45</v>
      </c>
      <c r="L259" s="442"/>
      <c r="M259" s="443"/>
      <c r="N259" s="396" t="s">
        <v>1563</v>
      </c>
      <c r="O259" s="397"/>
    </row>
    <row r="260" spans="1:16" s="370" customFormat="1" ht="25.5" customHeight="1">
      <c r="A260" s="395" t="s">
        <v>1752</v>
      </c>
      <c r="B260" s="566" t="s">
        <v>1403</v>
      </c>
      <c r="C260" s="567"/>
      <c r="D260" s="567"/>
      <c r="E260" s="568"/>
      <c r="F260" s="435" t="s">
        <v>1023</v>
      </c>
      <c r="G260" s="436">
        <v>6</v>
      </c>
      <c r="H260" s="398"/>
      <c r="I260" s="398">
        <v>428.57</v>
      </c>
      <c r="J260" s="446"/>
      <c r="K260" s="439">
        <f t="shared" si="1"/>
        <v>2571.42</v>
      </c>
      <c r="L260" s="442"/>
      <c r="M260" s="443"/>
      <c r="N260" s="396" t="s">
        <v>1564</v>
      </c>
      <c r="P260" s="399"/>
    </row>
    <row r="261" spans="1:14" ht="12.75" customHeight="1">
      <c r="A261" s="395" t="s">
        <v>1753</v>
      </c>
      <c r="B261" s="563" t="s">
        <v>1294</v>
      </c>
      <c r="C261" s="564"/>
      <c r="D261" s="564"/>
      <c r="E261" s="565"/>
      <c r="F261" s="435" t="s">
        <v>1023</v>
      </c>
      <c r="G261" s="436">
        <v>12</v>
      </c>
      <c r="H261" s="398"/>
      <c r="I261" s="398">
        <v>207.63</v>
      </c>
      <c r="J261" s="441"/>
      <c r="K261" s="439">
        <f t="shared" si="1"/>
        <v>2491.56</v>
      </c>
      <c r="L261" s="442"/>
      <c r="M261" s="443"/>
      <c r="N261" s="396" t="s">
        <v>1565</v>
      </c>
    </row>
    <row r="262" spans="1:14" ht="12.75" customHeight="1">
      <c r="A262" s="395" t="s">
        <v>1754</v>
      </c>
      <c r="B262" s="563" t="s">
        <v>1340</v>
      </c>
      <c r="C262" s="564"/>
      <c r="D262" s="564"/>
      <c r="E262" s="565"/>
      <c r="F262" s="435" t="s">
        <v>1023</v>
      </c>
      <c r="G262" s="436">
        <v>4</v>
      </c>
      <c r="H262" s="398"/>
      <c r="I262" s="398">
        <v>185.32</v>
      </c>
      <c r="J262" s="441"/>
      <c r="K262" s="439">
        <f t="shared" si="1"/>
        <v>741.28</v>
      </c>
      <c r="L262" s="442"/>
      <c r="M262" s="443"/>
      <c r="N262" s="396" t="s">
        <v>1689</v>
      </c>
    </row>
    <row r="263" spans="1:16" s="370" customFormat="1" ht="25.5" customHeight="1">
      <c r="A263" s="395" t="s">
        <v>1755</v>
      </c>
      <c r="B263" s="566" t="s">
        <v>1293</v>
      </c>
      <c r="C263" s="567"/>
      <c r="D263" s="567"/>
      <c r="E263" s="568"/>
      <c r="F263" s="435" t="s">
        <v>1023</v>
      </c>
      <c r="G263" s="436">
        <v>1</v>
      </c>
      <c r="H263" s="398"/>
      <c r="I263" s="398">
        <v>2897</v>
      </c>
      <c r="J263" s="446"/>
      <c r="K263" s="439">
        <f t="shared" si="1"/>
        <v>2897</v>
      </c>
      <c r="L263" s="442"/>
      <c r="M263" s="443"/>
      <c r="N263" s="396" t="s">
        <v>1566</v>
      </c>
      <c r="P263" s="399"/>
    </row>
    <row r="264" spans="1:15" ht="39" customHeight="1">
      <c r="A264" s="395" t="s">
        <v>1756</v>
      </c>
      <c r="B264" s="566" t="s">
        <v>1432</v>
      </c>
      <c r="C264" s="567"/>
      <c r="D264" s="567"/>
      <c r="E264" s="568"/>
      <c r="F264" s="435" t="s">
        <v>1024</v>
      </c>
      <c r="G264" s="436">
        <v>2</v>
      </c>
      <c r="H264" s="441"/>
      <c r="I264" s="398">
        <v>1002.3</v>
      </c>
      <c r="J264" s="441"/>
      <c r="K264" s="439">
        <f t="shared" si="1"/>
        <v>2004.6</v>
      </c>
      <c r="L264" s="442"/>
      <c r="M264" s="443"/>
      <c r="N264" s="396" t="s">
        <v>1567</v>
      </c>
      <c r="O264" s="397"/>
    </row>
    <row r="265" spans="1:14" ht="12.75" customHeight="1">
      <c r="A265" s="395" t="s">
        <v>1757</v>
      </c>
      <c r="B265" s="563" t="s">
        <v>1296</v>
      </c>
      <c r="C265" s="564"/>
      <c r="D265" s="564"/>
      <c r="E265" s="565"/>
      <c r="F265" s="435" t="s">
        <v>1023</v>
      </c>
      <c r="G265" s="436">
        <v>11</v>
      </c>
      <c r="H265" s="398"/>
      <c r="I265" s="398">
        <v>74.44</v>
      </c>
      <c r="J265" s="441"/>
      <c r="K265" s="439">
        <f t="shared" si="1"/>
        <v>818.8399999999999</v>
      </c>
      <c r="L265" s="442"/>
      <c r="M265" s="443"/>
      <c r="N265" s="396" t="s">
        <v>1568</v>
      </c>
    </row>
    <row r="266" spans="1:14" ht="12.75" customHeight="1">
      <c r="A266" s="395" t="s">
        <v>1758</v>
      </c>
      <c r="B266" s="563" t="s">
        <v>1297</v>
      </c>
      <c r="C266" s="564"/>
      <c r="D266" s="564"/>
      <c r="E266" s="565"/>
      <c r="F266" s="435" t="s">
        <v>1023</v>
      </c>
      <c r="G266" s="436">
        <v>2</v>
      </c>
      <c r="H266" s="398"/>
      <c r="I266" s="398">
        <v>89.95</v>
      </c>
      <c r="J266" s="441"/>
      <c r="K266" s="439">
        <f t="shared" si="1"/>
        <v>179.9</v>
      </c>
      <c r="L266" s="442"/>
      <c r="M266" s="443"/>
      <c r="N266" s="396" t="s">
        <v>1569</v>
      </c>
    </row>
    <row r="267" spans="1:14" ht="12.75" customHeight="1">
      <c r="A267" s="395" t="s">
        <v>1759</v>
      </c>
      <c r="B267" s="563" t="s">
        <v>1433</v>
      </c>
      <c r="C267" s="564"/>
      <c r="D267" s="564"/>
      <c r="E267" s="565"/>
      <c r="F267" s="435" t="s">
        <v>1023</v>
      </c>
      <c r="G267" s="436">
        <v>12</v>
      </c>
      <c r="H267" s="398"/>
      <c r="I267" s="398">
        <v>73.72</v>
      </c>
      <c r="J267" s="441"/>
      <c r="K267" s="439">
        <f t="shared" si="1"/>
        <v>884.64</v>
      </c>
      <c r="L267" s="442"/>
      <c r="M267" s="443"/>
      <c r="N267" s="396" t="s">
        <v>1570</v>
      </c>
    </row>
    <row r="268" spans="1:14" ht="12.75" customHeight="1">
      <c r="A268" s="395" t="s">
        <v>1760</v>
      </c>
      <c r="B268" s="563" t="s">
        <v>1298</v>
      </c>
      <c r="C268" s="564"/>
      <c r="D268" s="564"/>
      <c r="E268" s="565"/>
      <c r="F268" s="435" t="s">
        <v>1023</v>
      </c>
      <c r="G268" s="436">
        <v>5</v>
      </c>
      <c r="H268" s="398"/>
      <c r="I268" s="398">
        <v>63.67</v>
      </c>
      <c r="J268" s="441"/>
      <c r="K268" s="439">
        <f t="shared" si="1"/>
        <v>318.35</v>
      </c>
      <c r="L268" s="442"/>
      <c r="M268" s="443"/>
      <c r="N268" s="396" t="s">
        <v>1571</v>
      </c>
    </row>
    <row r="269" spans="1:16" s="370" customFormat="1" ht="25.5" customHeight="1" thickBot="1">
      <c r="A269" s="395" t="s">
        <v>1761</v>
      </c>
      <c r="B269" s="566" t="s">
        <v>1295</v>
      </c>
      <c r="C269" s="567"/>
      <c r="D269" s="567"/>
      <c r="E269" s="568"/>
      <c r="F269" s="435" t="s">
        <v>1023</v>
      </c>
      <c r="G269" s="436">
        <v>2</v>
      </c>
      <c r="H269" s="398"/>
      <c r="I269" s="398">
        <v>2313.06</v>
      </c>
      <c r="J269" s="446"/>
      <c r="K269" s="439">
        <f t="shared" si="1"/>
        <v>4626.12</v>
      </c>
      <c r="L269" s="442"/>
      <c r="M269" s="443">
        <f>SUM(K250:K269)</f>
        <v>28528.389999999996</v>
      </c>
      <c r="N269" s="396" t="s">
        <v>1572</v>
      </c>
      <c r="P269" s="399"/>
    </row>
    <row r="270" spans="1:16" ht="18" customHeight="1" thickTop="1">
      <c r="A270" s="405" t="str">
        <f>A32</f>
        <v>DATA: 22/07/2014</v>
      </c>
      <c r="B270" s="387"/>
      <c r="C270" s="388" t="s">
        <v>989</v>
      </c>
      <c r="D270" s="387"/>
      <c r="E270" s="389"/>
      <c r="F270" s="387" t="s">
        <v>1013</v>
      </c>
      <c r="G270" s="389"/>
      <c r="H270" s="387" t="s">
        <v>1905</v>
      </c>
      <c r="I270" s="389"/>
      <c r="J270" s="387"/>
      <c r="K270" s="459">
        <f>SUM(K245:K269)</f>
        <v>2302251.6662999997</v>
      </c>
      <c r="L270" s="387"/>
      <c r="M270" s="460">
        <f>SUM(M245:M269)</f>
        <v>2302251.6663</v>
      </c>
      <c r="N270" s="418"/>
      <c r="P270" s="403"/>
    </row>
    <row r="271" spans="1:16" ht="18" customHeight="1" thickBot="1">
      <c r="A271" s="461"/>
      <c r="B271" s="390"/>
      <c r="C271" s="391"/>
      <c r="D271" s="392"/>
      <c r="E271" s="393"/>
      <c r="F271" s="392"/>
      <c r="G271" s="393"/>
      <c r="H271" s="392" t="s">
        <v>1021</v>
      </c>
      <c r="I271" s="393"/>
      <c r="J271" s="392"/>
      <c r="K271" s="462"/>
      <c r="L271" s="392"/>
      <c r="M271" s="463"/>
      <c r="N271" s="418"/>
      <c r="P271" s="403"/>
    </row>
    <row r="272" spans="1:13" ht="13.5" customHeight="1" thickBot="1" thickTop="1">
      <c r="A272" s="468"/>
      <c r="B272" s="468"/>
      <c r="C272" s="468"/>
      <c r="D272" s="468"/>
      <c r="E272" s="468" t="s">
        <v>1014</v>
      </c>
      <c r="F272" s="468"/>
      <c r="G272" s="468"/>
      <c r="H272" s="468"/>
      <c r="I272" s="468"/>
      <c r="J272" s="468"/>
      <c r="K272" s="468"/>
      <c r="L272" s="468"/>
      <c r="M272" s="468"/>
    </row>
    <row r="273" spans="1:14" ht="13.5" customHeight="1" thickTop="1">
      <c r="A273" s="469"/>
      <c r="B273" s="470" t="s">
        <v>1005</v>
      </c>
      <c r="C273" s="471"/>
      <c r="D273" s="472" t="s">
        <v>19</v>
      </c>
      <c r="E273" s="472"/>
      <c r="F273" s="472"/>
      <c r="G273" s="472"/>
      <c r="H273" s="619" t="s">
        <v>1183</v>
      </c>
      <c r="I273" s="620"/>
      <c r="J273" s="620"/>
      <c r="K273" s="621"/>
      <c r="L273" s="469"/>
      <c r="M273" s="473" t="s">
        <v>993</v>
      </c>
      <c r="N273" s="407"/>
    </row>
    <row r="274" spans="1:14" ht="13.5" customHeight="1" thickBot="1">
      <c r="A274" s="474"/>
      <c r="B274" s="475" t="s">
        <v>1006</v>
      </c>
      <c r="C274" s="476"/>
      <c r="D274" s="477"/>
      <c r="E274" s="477"/>
      <c r="F274" s="477"/>
      <c r="G274" s="477"/>
      <c r="H274" s="622" t="s">
        <v>1458</v>
      </c>
      <c r="I274" s="623"/>
      <c r="J274" s="623"/>
      <c r="K274" s="624"/>
      <c r="L274" s="478"/>
      <c r="M274" s="479" t="s">
        <v>1925</v>
      </c>
      <c r="N274" s="411"/>
    </row>
    <row r="275" spans="1:14" ht="13.5" customHeight="1" thickTop="1">
      <c r="A275" s="474"/>
      <c r="B275" s="481" t="s">
        <v>1007</v>
      </c>
      <c r="C275" s="476"/>
      <c r="D275" s="477" t="s">
        <v>1359</v>
      </c>
      <c r="E275" s="477"/>
      <c r="F275" s="477"/>
      <c r="G275" s="477"/>
      <c r="H275" s="474" t="s">
        <v>1008</v>
      </c>
      <c r="I275" s="477"/>
      <c r="J275" s="474"/>
      <c r="K275" s="477"/>
      <c r="L275" s="474"/>
      <c r="M275" s="480"/>
      <c r="N275" s="413"/>
    </row>
    <row r="276" spans="1:14" ht="13.5" customHeight="1" thickBot="1">
      <c r="A276" s="414"/>
      <c r="B276" s="381"/>
      <c r="C276" s="382"/>
      <c r="D276" s="383"/>
      <c r="E276" s="383"/>
      <c r="F276" s="383"/>
      <c r="G276" s="383"/>
      <c r="H276" s="515" t="s">
        <v>1009</v>
      </c>
      <c r="I276" s="392"/>
      <c r="J276" s="414"/>
      <c r="K276" s="516">
        <f>K270</f>
        <v>2302251.6662999997</v>
      </c>
      <c r="L276" s="517"/>
      <c r="M276" s="518">
        <f>M270</f>
        <v>2302251.6663</v>
      </c>
      <c r="N276" s="418"/>
    </row>
    <row r="277" spans="1:14" ht="12" customHeight="1" thickTop="1">
      <c r="A277" s="482"/>
      <c r="B277" s="377"/>
      <c r="C277" s="377"/>
      <c r="D277" s="377"/>
      <c r="E277" s="377"/>
      <c r="F277" s="483"/>
      <c r="G277" s="483"/>
      <c r="H277" s="484"/>
      <c r="I277" s="485"/>
      <c r="J277" s="485" t="s">
        <v>1016</v>
      </c>
      <c r="K277" s="485"/>
      <c r="L277" s="485"/>
      <c r="M277" s="486"/>
      <c r="N277" s="396"/>
    </row>
    <row r="278" spans="1:15" ht="12" customHeight="1">
      <c r="A278" s="482" t="s">
        <v>1010</v>
      </c>
      <c r="B278" s="377"/>
      <c r="C278" s="487" t="s">
        <v>1011</v>
      </c>
      <c r="D278" s="377"/>
      <c r="E278" s="377"/>
      <c r="F278" s="488" t="s">
        <v>18</v>
      </c>
      <c r="G278" s="483" t="s">
        <v>1017</v>
      </c>
      <c r="H278" s="489" t="s">
        <v>1018</v>
      </c>
      <c r="I278" s="489"/>
      <c r="J278" s="625" t="s">
        <v>465</v>
      </c>
      <c r="K278" s="626"/>
      <c r="L278" s="625" t="s">
        <v>1001</v>
      </c>
      <c r="M278" s="627"/>
      <c r="N278" s="426"/>
      <c r="O278" s="427"/>
    </row>
    <row r="279" spans="1:15" ht="3.75" customHeight="1" thickBot="1">
      <c r="A279" s="490"/>
      <c r="B279" s="491"/>
      <c r="C279" s="491"/>
      <c r="D279" s="491"/>
      <c r="E279" s="491"/>
      <c r="F279" s="492"/>
      <c r="G279" s="493"/>
      <c r="H279" s="491"/>
      <c r="I279" s="491"/>
      <c r="J279" s="492"/>
      <c r="K279" s="494"/>
      <c r="L279" s="491"/>
      <c r="M279" s="495"/>
      <c r="N279" s="433"/>
      <c r="O279" s="427"/>
    </row>
    <row r="280" spans="1:14" ht="7.5" customHeight="1" thickTop="1">
      <c r="A280" s="524">
        <v>25</v>
      </c>
      <c r="B280" s="587" t="s">
        <v>1060</v>
      </c>
      <c r="C280" s="588"/>
      <c r="D280" s="588"/>
      <c r="E280" s="589"/>
      <c r="F280" s="496"/>
      <c r="G280" s="497"/>
      <c r="H280" s="498"/>
      <c r="I280" s="499"/>
      <c r="J280" s="498"/>
      <c r="K280" s="500">
        <f t="shared" si="1"/>
        <v>0</v>
      </c>
      <c r="L280" s="501"/>
      <c r="M280" s="502"/>
      <c r="N280" s="396"/>
    </row>
    <row r="281" spans="1:15" ht="24.75" customHeight="1">
      <c r="A281" s="525" t="s">
        <v>842</v>
      </c>
      <c r="B281" s="572" t="s">
        <v>1299</v>
      </c>
      <c r="C281" s="573"/>
      <c r="D281" s="573"/>
      <c r="E281" s="574"/>
      <c r="F281" s="503" t="s">
        <v>1023</v>
      </c>
      <c r="G281" s="497">
        <v>1</v>
      </c>
      <c r="H281" s="498"/>
      <c r="I281" s="499">
        <v>62226.35</v>
      </c>
      <c r="J281" s="498"/>
      <c r="K281" s="500">
        <f aca="true" t="shared" si="3" ref="K281:K401">G281*I281</f>
        <v>62226.35</v>
      </c>
      <c r="L281" s="501"/>
      <c r="M281" s="502"/>
      <c r="N281" s="396" t="s">
        <v>1427</v>
      </c>
      <c r="O281" s="397"/>
    </row>
    <row r="282" spans="1:15" ht="16.5" customHeight="1">
      <c r="A282" s="525" t="s">
        <v>1762</v>
      </c>
      <c r="B282" s="572" t="s">
        <v>1404</v>
      </c>
      <c r="C282" s="573"/>
      <c r="D282" s="573"/>
      <c r="E282" s="574"/>
      <c r="F282" s="503" t="s">
        <v>1023</v>
      </c>
      <c r="G282" s="497">
        <v>5</v>
      </c>
      <c r="H282" s="498"/>
      <c r="I282" s="499">
        <v>484.6</v>
      </c>
      <c r="J282" s="498"/>
      <c r="K282" s="500">
        <f t="shared" si="3"/>
        <v>2423</v>
      </c>
      <c r="L282" s="501"/>
      <c r="M282" s="502"/>
      <c r="N282" s="396" t="s">
        <v>1573</v>
      </c>
      <c r="O282" s="397"/>
    </row>
    <row r="283" spans="1:15" ht="16.5" customHeight="1">
      <c r="A283" s="525" t="s">
        <v>1763</v>
      </c>
      <c r="B283" s="572" t="s">
        <v>1300</v>
      </c>
      <c r="C283" s="573"/>
      <c r="D283" s="573"/>
      <c r="E283" s="574"/>
      <c r="F283" s="503" t="s">
        <v>1024</v>
      </c>
      <c r="G283" s="497">
        <v>60</v>
      </c>
      <c r="H283" s="498"/>
      <c r="I283" s="499">
        <v>48.24</v>
      </c>
      <c r="J283" s="498"/>
      <c r="K283" s="500">
        <f t="shared" si="3"/>
        <v>2894.4</v>
      </c>
      <c r="L283" s="501"/>
      <c r="M283" s="502"/>
      <c r="N283" s="396" t="s">
        <v>1596</v>
      </c>
      <c r="O283" s="397"/>
    </row>
    <row r="284" spans="1:14" ht="7.5" customHeight="1">
      <c r="A284" s="525" t="s">
        <v>1764</v>
      </c>
      <c r="B284" s="578" t="s">
        <v>1434</v>
      </c>
      <c r="C284" s="579"/>
      <c r="D284" s="579"/>
      <c r="E284" s="580"/>
      <c r="F284" s="503" t="s">
        <v>1024</v>
      </c>
      <c r="G284" s="497">
        <v>60</v>
      </c>
      <c r="H284" s="499"/>
      <c r="I284" s="499">
        <v>66.62</v>
      </c>
      <c r="J284" s="498"/>
      <c r="K284" s="500">
        <f t="shared" si="3"/>
        <v>3997.2000000000003</v>
      </c>
      <c r="L284" s="501"/>
      <c r="M284" s="502"/>
      <c r="N284" s="396" t="s">
        <v>1574</v>
      </c>
    </row>
    <row r="285" spans="1:14" ht="7.5" customHeight="1">
      <c r="A285" s="525" t="s">
        <v>1765</v>
      </c>
      <c r="B285" s="578" t="s">
        <v>1301</v>
      </c>
      <c r="C285" s="579"/>
      <c r="D285" s="579"/>
      <c r="E285" s="580"/>
      <c r="F285" s="503" t="s">
        <v>1024</v>
      </c>
      <c r="G285" s="497">
        <v>240</v>
      </c>
      <c r="H285" s="499"/>
      <c r="I285" s="499">
        <v>177.32</v>
      </c>
      <c r="J285" s="498"/>
      <c r="K285" s="500">
        <f t="shared" si="3"/>
        <v>42556.799999999996</v>
      </c>
      <c r="L285" s="501"/>
      <c r="M285" s="502"/>
      <c r="N285" s="396" t="s">
        <v>1575</v>
      </c>
    </row>
    <row r="286" spans="1:15" ht="16.5" customHeight="1">
      <c r="A286" s="525" t="s">
        <v>1766</v>
      </c>
      <c r="B286" s="572" t="s">
        <v>1302</v>
      </c>
      <c r="C286" s="573"/>
      <c r="D286" s="573"/>
      <c r="E286" s="574"/>
      <c r="F286" s="503" t="s">
        <v>1023</v>
      </c>
      <c r="G286" s="497">
        <v>1</v>
      </c>
      <c r="H286" s="498"/>
      <c r="I286" s="499">
        <v>894.08</v>
      </c>
      <c r="J286" s="498"/>
      <c r="K286" s="500">
        <f t="shared" si="3"/>
        <v>894.08</v>
      </c>
      <c r="L286" s="501"/>
      <c r="M286" s="502"/>
      <c r="N286" s="396" t="s">
        <v>1576</v>
      </c>
      <c r="O286" s="397"/>
    </row>
    <row r="287" spans="1:15" ht="16.5" customHeight="1">
      <c r="A287" s="525" t="s">
        <v>1767</v>
      </c>
      <c r="B287" s="572" t="s">
        <v>1405</v>
      </c>
      <c r="C287" s="573"/>
      <c r="D287" s="573"/>
      <c r="E287" s="574"/>
      <c r="F287" s="503" t="s">
        <v>1366</v>
      </c>
      <c r="G287" s="497">
        <v>1</v>
      </c>
      <c r="H287" s="498"/>
      <c r="I287" s="499">
        <v>428.2</v>
      </c>
      <c r="J287" s="498"/>
      <c r="K287" s="500">
        <f t="shared" si="3"/>
        <v>428.2</v>
      </c>
      <c r="L287" s="501"/>
      <c r="M287" s="502"/>
      <c r="N287" s="396" t="s">
        <v>1577</v>
      </c>
      <c r="O287" s="397"/>
    </row>
    <row r="288" spans="1:14" ht="7.5" customHeight="1">
      <c r="A288" s="525" t="s">
        <v>1768</v>
      </c>
      <c r="B288" s="578" t="s">
        <v>991</v>
      </c>
      <c r="C288" s="579"/>
      <c r="D288" s="579"/>
      <c r="E288" s="580"/>
      <c r="F288" s="503" t="s">
        <v>1023</v>
      </c>
      <c r="G288" s="497">
        <v>40</v>
      </c>
      <c r="H288" s="499"/>
      <c r="I288" s="499">
        <v>17.79</v>
      </c>
      <c r="J288" s="498"/>
      <c r="K288" s="500">
        <f t="shared" si="3"/>
        <v>711.5999999999999</v>
      </c>
      <c r="L288" s="501"/>
      <c r="M288" s="502"/>
      <c r="N288" s="396" t="s">
        <v>1578</v>
      </c>
    </row>
    <row r="289" spans="1:14" ht="7.5" customHeight="1">
      <c r="A289" s="525" t="s">
        <v>1769</v>
      </c>
      <c r="B289" s="578" t="s">
        <v>1317</v>
      </c>
      <c r="C289" s="579"/>
      <c r="D289" s="579"/>
      <c r="E289" s="580"/>
      <c r="F289" s="503" t="s">
        <v>1023</v>
      </c>
      <c r="G289" s="497">
        <v>6</v>
      </c>
      <c r="H289" s="499"/>
      <c r="I289" s="499">
        <v>43.96</v>
      </c>
      <c r="J289" s="498"/>
      <c r="K289" s="500">
        <f t="shared" si="3"/>
        <v>263.76</v>
      </c>
      <c r="L289" s="501"/>
      <c r="M289" s="502"/>
      <c r="N289" s="396" t="s">
        <v>1579</v>
      </c>
    </row>
    <row r="290" spans="1:14" ht="7.5" customHeight="1">
      <c r="A290" s="525" t="s">
        <v>1770</v>
      </c>
      <c r="B290" s="578" t="s">
        <v>1318</v>
      </c>
      <c r="C290" s="579"/>
      <c r="D290" s="579"/>
      <c r="E290" s="580"/>
      <c r="F290" s="503" t="s">
        <v>1023</v>
      </c>
      <c r="G290" s="497">
        <v>1</v>
      </c>
      <c r="H290" s="499"/>
      <c r="I290" s="499">
        <v>2057.15</v>
      </c>
      <c r="J290" s="498"/>
      <c r="K290" s="500">
        <f t="shared" si="3"/>
        <v>2057.15</v>
      </c>
      <c r="L290" s="501"/>
      <c r="M290" s="502"/>
      <c r="N290" s="396" t="s">
        <v>1580</v>
      </c>
    </row>
    <row r="291" spans="1:14" ht="7.5" customHeight="1">
      <c r="A291" s="525" t="s">
        <v>1771</v>
      </c>
      <c r="B291" s="578" t="s">
        <v>1303</v>
      </c>
      <c r="C291" s="579"/>
      <c r="D291" s="579"/>
      <c r="E291" s="580"/>
      <c r="F291" s="503" t="s">
        <v>1024</v>
      </c>
      <c r="G291" s="497">
        <v>300</v>
      </c>
      <c r="H291" s="499"/>
      <c r="I291" s="499">
        <v>7.94</v>
      </c>
      <c r="J291" s="498"/>
      <c r="K291" s="500">
        <f t="shared" si="3"/>
        <v>2382</v>
      </c>
      <c r="L291" s="501"/>
      <c r="M291" s="502"/>
      <c r="N291" s="396" t="s">
        <v>1581</v>
      </c>
    </row>
    <row r="292" spans="1:14" ht="7.5" customHeight="1">
      <c r="A292" s="525" t="s">
        <v>1772</v>
      </c>
      <c r="B292" s="578" t="s">
        <v>1304</v>
      </c>
      <c r="C292" s="579"/>
      <c r="D292" s="579"/>
      <c r="E292" s="580"/>
      <c r="F292" s="503" t="s">
        <v>1024</v>
      </c>
      <c r="G292" s="497">
        <v>300</v>
      </c>
      <c r="H292" s="499"/>
      <c r="I292" s="499">
        <v>13.58</v>
      </c>
      <c r="J292" s="498"/>
      <c r="K292" s="500">
        <f t="shared" si="3"/>
        <v>4074</v>
      </c>
      <c r="L292" s="501"/>
      <c r="M292" s="502"/>
      <c r="N292" s="396" t="s">
        <v>1582</v>
      </c>
    </row>
    <row r="293" spans="1:14" ht="7.5" customHeight="1">
      <c r="A293" s="525" t="s">
        <v>1773</v>
      </c>
      <c r="B293" s="578" t="s">
        <v>1305</v>
      </c>
      <c r="C293" s="579"/>
      <c r="D293" s="579"/>
      <c r="E293" s="580"/>
      <c r="F293" s="503" t="s">
        <v>1024</v>
      </c>
      <c r="G293" s="497">
        <v>600</v>
      </c>
      <c r="H293" s="499"/>
      <c r="I293" s="499">
        <v>9.08</v>
      </c>
      <c r="J293" s="498"/>
      <c r="K293" s="500">
        <f t="shared" si="3"/>
        <v>5448</v>
      </c>
      <c r="L293" s="501"/>
      <c r="M293" s="502"/>
      <c r="N293" s="396" t="s">
        <v>1583</v>
      </c>
    </row>
    <row r="294" spans="1:15" ht="16.5" customHeight="1">
      <c r="A294" s="525" t="s">
        <v>1774</v>
      </c>
      <c r="B294" s="572" t="s">
        <v>1306</v>
      </c>
      <c r="C294" s="573"/>
      <c r="D294" s="573"/>
      <c r="E294" s="574"/>
      <c r="F294" s="503" t="s">
        <v>1023</v>
      </c>
      <c r="G294" s="497">
        <v>69</v>
      </c>
      <c r="H294" s="498"/>
      <c r="I294" s="499">
        <v>146.33</v>
      </c>
      <c r="J294" s="498"/>
      <c r="K294" s="500">
        <f t="shared" si="3"/>
        <v>10096.77</v>
      </c>
      <c r="L294" s="501"/>
      <c r="M294" s="502"/>
      <c r="N294" s="396" t="s">
        <v>1584</v>
      </c>
      <c r="O294" s="397"/>
    </row>
    <row r="295" spans="1:15" ht="16.5" customHeight="1">
      <c r="A295" s="525" t="s">
        <v>1775</v>
      </c>
      <c r="B295" s="572" t="s">
        <v>1307</v>
      </c>
      <c r="C295" s="573"/>
      <c r="D295" s="573"/>
      <c r="E295" s="574"/>
      <c r="F295" s="503" t="s">
        <v>1023</v>
      </c>
      <c r="G295" s="497">
        <v>6</v>
      </c>
      <c r="H295" s="498"/>
      <c r="I295" s="499">
        <v>129.97</v>
      </c>
      <c r="J295" s="498"/>
      <c r="K295" s="500">
        <f t="shared" si="3"/>
        <v>779.8199999999999</v>
      </c>
      <c r="L295" s="501"/>
      <c r="M295" s="502"/>
      <c r="N295" s="396" t="s">
        <v>1585</v>
      </c>
      <c r="O295" s="397"/>
    </row>
    <row r="296" spans="1:15" ht="16.5" customHeight="1">
      <c r="A296" s="525" t="s">
        <v>1776</v>
      </c>
      <c r="B296" s="572" t="s">
        <v>1308</v>
      </c>
      <c r="C296" s="573"/>
      <c r="D296" s="573"/>
      <c r="E296" s="574"/>
      <c r="F296" s="503" t="s">
        <v>1023</v>
      </c>
      <c r="G296" s="497">
        <v>125</v>
      </c>
      <c r="H296" s="498"/>
      <c r="I296" s="499">
        <v>149.95</v>
      </c>
      <c r="J296" s="498"/>
      <c r="K296" s="500">
        <f t="shared" si="3"/>
        <v>18743.75</v>
      </c>
      <c r="L296" s="501"/>
      <c r="M296" s="502"/>
      <c r="N296" s="396" t="s">
        <v>1586</v>
      </c>
      <c r="O296" s="397"/>
    </row>
    <row r="297" spans="1:15" ht="16.5" customHeight="1">
      <c r="A297" s="525" t="s">
        <v>1777</v>
      </c>
      <c r="B297" s="572" t="s">
        <v>1309</v>
      </c>
      <c r="C297" s="573"/>
      <c r="D297" s="573"/>
      <c r="E297" s="574"/>
      <c r="F297" s="503" t="s">
        <v>1023</v>
      </c>
      <c r="G297" s="497">
        <v>19</v>
      </c>
      <c r="H297" s="498"/>
      <c r="I297" s="499">
        <v>342.82</v>
      </c>
      <c r="J297" s="498"/>
      <c r="K297" s="500">
        <f t="shared" si="3"/>
        <v>6513.58</v>
      </c>
      <c r="L297" s="501"/>
      <c r="M297" s="502"/>
      <c r="N297" s="396" t="s">
        <v>1587</v>
      </c>
      <c r="O297" s="397"/>
    </row>
    <row r="298" spans="1:15" ht="16.5" customHeight="1">
      <c r="A298" s="525" t="s">
        <v>1778</v>
      </c>
      <c r="B298" s="572" t="s">
        <v>1310</v>
      </c>
      <c r="C298" s="573"/>
      <c r="D298" s="573"/>
      <c r="E298" s="574"/>
      <c r="F298" s="503" t="s">
        <v>1023</v>
      </c>
      <c r="G298" s="497">
        <v>6</v>
      </c>
      <c r="H298" s="498"/>
      <c r="I298" s="499">
        <v>206.03</v>
      </c>
      <c r="J298" s="498"/>
      <c r="K298" s="500">
        <f t="shared" si="3"/>
        <v>1236.18</v>
      </c>
      <c r="L298" s="501"/>
      <c r="M298" s="502"/>
      <c r="N298" s="396" t="s">
        <v>1588</v>
      </c>
      <c r="O298" s="397"/>
    </row>
    <row r="299" spans="1:15" ht="16.5" customHeight="1">
      <c r="A299" s="525" t="s">
        <v>1779</v>
      </c>
      <c r="B299" s="572" t="s">
        <v>1311</v>
      </c>
      <c r="C299" s="573"/>
      <c r="D299" s="573"/>
      <c r="E299" s="574"/>
      <c r="F299" s="503" t="s">
        <v>1023</v>
      </c>
      <c r="G299" s="497">
        <v>14</v>
      </c>
      <c r="H299" s="498"/>
      <c r="I299" s="499">
        <v>171.02</v>
      </c>
      <c r="J299" s="498"/>
      <c r="K299" s="500">
        <f t="shared" si="3"/>
        <v>2394.28</v>
      </c>
      <c r="L299" s="501"/>
      <c r="M299" s="502"/>
      <c r="N299" s="396" t="s">
        <v>1589</v>
      </c>
      <c r="O299" s="397"/>
    </row>
    <row r="300" spans="1:15" ht="16.5" customHeight="1">
      <c r="A300" s="525" t="s">
        <v>1780</v>
      </c>
      <c r="B300" s="572" t="s">
        <v>967</v>
      </c>
      <c r="C300" s="573"/>
      <c r="D300" s="573"/>
      <c r="E300" s="574"/>
      <c r="F300" s="503" t="s">
        <v>1023</v>
      </c>
      <c r="G300" s="497">
        <v>20</v>
      </c>
      <c r="H300" s="498"/>
      <c r="I300" s="499">
        <v>82.84</v>
      </c>
      <c r="J300" s="498"/>
      <c r="K300" s="500">
        <f t="shared" si="3"/>
        <v>1656.8000000000002</v>
      </c>
      <c r="L300" s="501"/>
      <c r="M300" s="502"/>
      <c r="N300" s="396" t="s">
        <v>1710</v>
      </c>
      <c r="O300" s="397"/>
    </row>
    <row r="301" spans="1:15" ht="16.5" customHeight="1">
      <c r="A301" s="525" t="s">
        <v>1781</v>
      </c>
      <c r="B301" s="572" t="s">
        <v>863</v>
      </c>
      <c r="C301" s="573"/>
      <c r="D301" s="573"/>
      <c r="E301" s="574"/>
      <c r="F301" s="503" t="s">
        <v>1023</v>
      </c>
      <c r="G301" s="497">
        <v>15</v>
      </c>
      <c r="H301" s="498"/>
      <c r="I301" s="499">
        <v>131.43</v>
      </c>
      <c r="J301" s="498"/>
      <c r="K301" s="500">
        <f t="shared" si="3"/>
        <v>1971.45</v>
      </c>
      <c r="L301" s="501"/>
      <c r="M301" s="502"/>
      <c r="N301" s="396" t="s">
        <v>1590</v>
      </c>
      <c r="O301" s="397"/>
    </row>
    <row r="302" spans="1:15" ht="16.5" customHeight="1">
      <c r="A302" s="525" t="s">
        <v>1782</v>
      </c>
      <c r="B302" s="572" t="s">
        <v>969</v>
      </c>
      <c r="C302" s="573"/>
      <c r="D302" s="573"/>
      <c r="E302" s="574"/>
      <c r="F302" s="503" t="s">
        <v>1023</v>
      </c>
      <c r="G302" s="497">
        <v>5</v>
      </c>
      <c r="H302" s="498"/>
      <c r="I302" s="499">
        <v>186.1</v>
      </c>
      <c r="J302" s="498"/>
      <c r="K302" s="500">
        <f t="shared" si="3"/>
        <v>930.5</v>
      </c>
      <c r="L302" s="501"/>
      <c r="M302" s="502"/>
      <c r="N302" s="396" t="s">
        <v>1591</v>
      </c>
      <c r="O302" s="397"/>
    </row>
    <row r="303" spans="1:15" ht="16.5" customHeight="1">
      <c r="A303" s="525" t="s">
        <v>1783</v>
      </c>
      <c r="B303" s="572" t="s">
        <v>1312</v>
      </c>
      <c r="C303" s="573"/>
      <c r="D303" s="573"/>
      <c r="E303" s="574"/>
      <c r="F303" s="503" t="s">
        <v>1023</v>
      </c>
      <c r="G303" s="497">
        <v>3</v>
      </c>
      <c r="H303" s="498"/>
      <c r="I303" s="499">
        <v>250.92</v>
      </c>
      <c r="J303" s="498"/>
      <c r="K303" s="500">
        <f t="shared" si="3"/>
        <v>752.76</v>
      </c>
      <c r="L303" s="501"/>
      <c r="M303" s="502"/>
      <c r="N303" s="396" t="s">
        <v>1592</v>
      </c>
      <c r="O303" s="397"/>
    </row>
    <row r="304" spans="1:15" ht="16.5" customHeight="1">
      <c r="A304" s="525" t="s">
        <v>1784</v>
      </c>
      <c r="B304" s="572" t="s">
        <v>1313</v>
      </c>
      <c r="C304" s="573"/>
      <c r="D304" s="573"/>
      <c r="E304" s="574"/>
      <c r="F304" s="503" t="s">
        <v>1023</v>
      </c>
      <c r="G304" s="497">
        <v>5</v>
      </c>
      <c r="H304" s="498"/>
      <c r="I304" s="499">
        <v>156.6</v>
      </c>
      <c r="J304" s="498"/>
      <c r="K304" s="500">
        <f t="shared" si="3"/>
        <v>783</v>
      </c>
      <c r="L304" s="501"/>
      <c r="M304" s="502"/>
      <c r="N304" s="396" t="s">
        <v>1593</v>
      </c>
      <c r="O304" s="397"/>
    </row>
    <row r="305" spans="1:15" ht="16.5" customHeight="1">
      <c r="A305" s="525" t="s">
        <v>1785</v>
      </c>
      <c r="B305" s="572" t="s">
        <v>968</v>
      </c>
      <c r="C305" s="573"/>
      <c r="D305" s="573"/>
      <c r="E305" s="574"/>
      <c r="F305" s="503" t="s">
        <v>1023</v>
      </c>
      <c r="G305" s="497">
        <v>1</v>
      </c>
      <c r="H305" s="498"/>
      <c r="I305" s="499">
        <v>126.36</v>
      </c>
      <c r="J305" s="498"/>
      <c r="K305" s="500">
        <f t="shared" si="3"/>
        <v>126.36</v>
      </c>
      <c r="L305" s="501"/>
      <c r="M305" s="502"/>
      <c r="N305" s="396" t="s">
        <v>1711</v>
      </c>
      <c r="O305" s="397"/>
    </row>
    <row r="306" spans="1:15" ht="16.5" customHeight="1">
      <c r="A306" s="525" t="s">
        <v>1786</v>
      </c>
      <c r="B306" s="572" t="s">
        <v>1314</v>
      </c>
      <c r="C306" s="573"/>
      <c r="D306" s="573"/>
      <c r="E306" s="574"/>
      <c r="F306" s="503" t="s">
        <v>1023</v>
      </c>
      <c r="G306" s="497">
        <v>14</v>
      </c>
      <c r="H306" s="498"/>
      <c r="I306" s="499">
        <v>216.73</v>
      </c>
      <c r="J306" s="498"/>
      <c r="K306" s="500">
        <f t="shared" si="3"/>
        <v>3034.22</v>
      </c>
      <c r="L306" s="501"/>
      <c r="M306" s="502"/>
      <c r="N306" s="396" t="s">
        <v>1594</v>
      </c>
      <c r="O306" s="397"/>
    </row>
    <row r="307" spans="1:15" ht="16.5" customHeight="1">
      <c r="A307" s="525" t="s">
        <v>1787</v>
      </c>
      <c r="B307" s="572" t="s">
        <v>1315</v>
      </c>
      <c r="C307" s="573"/>
      <c r="D307" s="573"/>
      <c r="E307" s="574"/>
      <c r="F307" s="503" t="s">
        <v>1023</v>
      </c>
      <c r="G307" s="497">
        <v>14</v>
      </c>
      <c r="H307" s="498"/>
      <c r="I307" s="499">
        <v>107.65</v>
      </c>
      <c r="J307" s="498"/>
      <c r="K307" s="500">
        <f t="shared" si="3"/>
        <v>1507.1000000000001</v>
      </c>
      <c r="L307" s="501"/>
      <c r="M307" s="502"/>
      <c r="N307" s="396" t="s">
        <v>1595</v>
      </c>
      <c r="O307" s="397"/>
    </row>
    <row r="308" spans="1:15" ht="16.5" customHeight="1" thickBot="1">
      <c r="A308" s="525" t="s">
        <v>1788</v>
      </c>
      <c r="B308" s="572" t="s">
        <v>1316</v>
      </c>
      <c r="C308" s="573"/>
      <c r="D308" s="573"/>
      <c r="E308" s="574"/>
      <c r="F308" s="503" t="s">
        <v>1023</v>
      </c>
      <c r="G308" s="497">
        <v>1</v>
      </c>
      <c r="H308" s="498"/>
      <c r="I308" s="499">
        <v>206.03</v>
      </c>
      <c r="J308" s="498"/>
      <c r="K308" s="500">
        <f t="shared" si="3"/>
        <v>206.03</v>
      </c>
      <c r="L308" s="501"/>
      <c r="M308" s="502">
        <f>SUM(K281:K308)</f>
        <v>181089.13999999998</v>
      </c>
      <c r="N308" s="396" t="s">
        <v>1588</v>
      </c>
      <c r="O308" s="397"/>
    </row>
    <row r="309" spans="1:16" ht="13.5" customHeight="1" thickTop="1">
      <c r="A309" s="404" t="str">
        <f>A32</f>
        <v>DATA: 22/07/2014</v>
      </c>
      <c r="B309" s="472"/>
      <c r="C309" s="505" t="s">
        <v>989</v>
      </c>
      <c r="D309" s="376"/>
      <c r="E309" s="506"/>
      <c r="F309" s="376" t="s">
        <v>1013</v>
      </c>
      <c r="G309" s="506"/>
      <c r="H309" s="376" t="s">
        <v>1905</v>
      </c>
      <c r="I309" s="506"/>
      <c r="J309" s="472"/>
      <c r="K309" s="507">
        <f>SUM(K276:K308)</f>
        <v>2483340.8062999994</v>
      </c>
      <c r="L309" s="376"/>
      <c r="M309" s="508">
        <f>SUM(M276:M308)</f>
        <v>2483340.8063000003</v>
      </c>
      <c r="N309" s="418"/>
      <c r="P309" s="403"/>
    </row>
    <row r="310" spans="1:16" ht="13.5" customHeight="1" thickBot="1">
      <c r="A310" s="519"/>
      <c r="B310" s="520"/>
      <c r="C310" s="511"/>
      <c r="D310" s="383"/>
      <c r="E310" s="512"/>
      <c r="F310" s="383"/>
      <c r="G310" s="512"/>
      <c r="H310" s="383" t="s">
        <v>1021</v>
      </c>
      <c r="I310" s="512"/>
      <c r="J310" s="521"/>
      <c r="K310" s="522"/>
      <c r="L310" s="521"/>
      <c r="M310" s="523"/>
      <c r="N310" s="418"/>
      <c r="P310" s="403"/>
    </row>
    <row r="311" ht="16.5" customHeight="1" thickBot="1" thickTop="1">
      <c r="E311" s="373" t="s">
        <v>1014</v>
      </c>
    </row>
    <row r="312" spans="1:14" ht="15.75" customHeight="1" thickTop="1">
      <c r="A312" s="404"/>
      <c r="B312" s="374" t="s">
        <v>1005</v>
      </c>
      <c r="C312" s="375"/>
      <c r="D312" s="376" t="s">
        <v>19</v>
      </c>
      <c r="E312" s="376"/>
      <c r="F312" s="376"/>
      <c r="G312" s="376"/>
      <c r="H312" s="554" t="s">
        <v>1183</v>
      </c>
      <c r="I312" s="555"/>
      <c r="J312" s="555"/>
      <c r="K312" s="556"/>
      <c r="L312" s="405"/>
      <c r="M312" s="406" t="s">
        <v>993</v>
      </c>
      <c r="N312" s="407"/>
    </row>
    <row r="313" spans="1:14" ht="15.75" customHeight="1" thickBot="1">
      <c r="A313" s="408"/>
      <c r="B313" s="377" t="s">
        <v>1006</v>
      </c>
      <c r="C313" s="378"/>
      <c r="D313" s="379"/>
      <c r="E313" s="379"/>
      <c r="F313" s="379"/>
      <c r="G313" s="379"/>
      <c r="H313" s="557" t="s">
        <v>1458</v>
      </c>
      <c r="I313" s="558"/>
      <c r="J313" s="558"/>
      <c r="K313" s="559"/>
      <c r="L313" s="409"/>
      <c r="M313" s="410" t="s">
        <v>1926</v>
      </c>
      <c r="N313" s="411"/>
    </row>
    <row r="314" spans="1:14" ht="18" customHeight="1" thickTop="1">
      <c r="A314" s="408"/>
      <c r="B314" s="380" t="s">
        <v>1007</v>
      </c>
      <c r="C314" s="378"/>
      <c r="D314" s="379" t="s">
        <v>1359</v>
      </c>
      <c r="E314" s="379"/>
      <c r="F314" s="379"/>
      <c r="G314" s="379"/>
      <c r="H314" s="408" t="s">
        <v>1008</v>
      </c>
      <c r="J314" s="408"/>
      <c r="L314" s="408"/>
      <c r="M314" s="412"/>
      <c r="N314" s="413"/>
    </row>
    <row r="315" spans="1:14" ht="15.75" customHeight="1" thickBot="1">
      <c r="A315" s="414"/>
      <c r="B315" s="381"/>
      <c r="C315" s="382"/>
      <c r="D315" s="383"/>
      <c r="E315" s="383"/>
      <c r="F315" s="383"/>
      <c r="G315" s="383"/>
      <c r="H315" s="414" t="s">
        <v>1009</v>
      </c>
      <c r="I315" s="392"/>
      <c r="J315" s="414"/>
      <c r="K315" s="415">
        <f>K309</f>
        <v>2483340.8062999994</v>
      </c>
      <c r="L315" s="416"/>
      <c r="M315" s="417">
        <f>M309</f>
        <v>2483340.8063000003</v>
      </c>
      <c r="N315" s="418"/>
    </row>
    <row r="316" spans="1:14" ht="15" customHeight="1" thickTop="1">
      <c r="A316" s="419"/>
      <c r="B316" s="384"/>
      <c r="C316" s="384"/>
      <c r="D316" s="384"/>
      <c r="E316" s="384"/>
      <c r="F316" s="420"/>
      <c r="G316" s="420"/>
      <c r="H316" s="421"/>
      <c r="I316" s="422"/>
      <c r="J316" s="422" t="s">
        <v>1016</v>
      </c>
      <c r="K316" s="422"/>
      <c r="L316" s="422"/>
      <c r="M316" s="423"/>
      <c r="N316" s="396"/>
    </row>
    <row r="317" spans="1:15" ht="15" customHeight="1">
      <c r="A317" s="419" t="s">
        <v>1010</v>
      </c>
      <c r="B317" s="384"/>
      <c r="C317" s="385" t="s">
        <v>1011</v>
      </c>
      <c r="D317" s="384"/>
      <c r="E317" s="384"/>
      <c r="F317" s="424" t="s">
        <v>18</v>
      </c>
      <c r="G317" s="420" t="s">
        <v>1017</v>
      </c>
      <c r="H317" s="425" t="s">
        <v>1018</v>
      </c>
      <c r="I317" s="425"/>
      <c r="J317" s="560" t="s">
        <v>465</v>
      </c>
      <c r="K317" s="561"/>
      <c r="L317" s="560" t="s">
        <v>1001</v>
      </c>
      <c r="M317" s="562"/>
      <c r="N317" s="426"/>
      <c r="O317" s="427"/>
    </row>
    <row r="318" spans="1:15" ht="6" customHeight="1" thickBot="1">
      <c r="A318" s="428"/>
      <c r="B318" s="386"/>
      <c r="C318" s="386"/>
      <c r="D318" s="386"/>
      <c r="E318" s="386"/>
      <c r="F318" s="429"/>
      <c r="G318" s="430"/>
      <c r="H318" s="386"/>
      <c r="I318" s="386"/>
      <c r="J318" s="429"/>
      <c r="K318" s="431"/>
      <c r="L318" s="386"/>
      <c r="M318" s="432"/>
      <c r="N318" s="433"/>
      <c r="O318" s="427"/>
    </row>
    <row r="319" spans="1:18" s="372" customFormat="1" ht="12" customHeight="1" thickTop="1">
      <c r="A319" s="447">
        <v>26</v>
      </c>
      <c r="B319" s="584" t="s">
        <v>981</v>
      </c>
      <c r="C319" s="585"/>
      <c r="D319" s="585"/>
      <c r="E319" s="586"/>
      <c r="F319" s="456"/>
      <c r="G319" s="436"/>
      <c r="H319" s="441"/>
      <c r="I319" s="398"/>
      <c r="J319" s="441"/>
      <c r="K319" s="439">
        <f t="shared" si="3"/>
        <v>0</v>
      </c>
      <c r="L319" s="442"/>
      <c r="M319" s="443"/>
      <c r="N319" s="396"/>
      <c r="O319" s="370"/>
      <c r="P319" s="399"/>
      <c r="Q319" s="370"/>
      <c r="R319" s="370"/>
    </row>
    <row r="320" spans="1:15" ht="34.5" customHeight="1">
      <c r="A320" s="395" t="s">
        <v>845</v>
      </c>
      <c r="B320" s="566" t="s">
        <v>1407</v>
      </c>
      <c r="C320" s="567"/>
      <c r="D320" s="567"/>
      <c r="E320" s="568"/>
      <c r="F320" s="435" t="s">
        <v>1023</v>
      </c>
      <c r="G320" s="436">
        <v>12</v>
      </c>
      <c r="H320" s="441"/>
      <c r="I320" s="398">
        <v>211.72</v>
      </c>
      <c r="J320" s="441"/>
      <c r="K320" s="439">
        <f t="shared" si="3"/>
        <v>2540.64</v>
      </c>
      <c r="L320" s="442"/>
      <c r="M320" s="443"/>
      <c r="N320" s="396" t="s">
        <v>1597</v>
      </c>
      <c r="O320" s="397"/>
    </row>
    <row r="321" spans="1:15" ht="34.5" customHeight="1">
      <c r="A321" s="395" t="s">
        <v>1789</v>
      </c>
      <c r="B321" s="566" t="s">
        <v>1406</v>
      </c>
      <c r="C321" s="567"/>
      <c r="D321" s="567"/>
      <c r="E321" s="568"/>
      <c r="F321" s="435" t="s">
        <v>1023</v>
      </c>
      <c r="G321" s="436">
        <v>37</v>
      </c>
      <c r="H321" s="441"/>
      <c r="I321" s="398">
        <v>296.22</v>
      </c>
      <c r="J321" s="441"/>
      <c r="K321" s="439">
        <f t="shared" si="3"/>
        <v>10960.140000000001</v>
      </c>
      <c r="L321" s="442"/>
      <c r="M321" s="443"/>
      <c r="N321" s="396" t="s">
        <v>1598</v>
      </c>
      <c r="O321" s="397"/>
    </row>
    <row r="322" spans="1:15" ht="34.5" customHeight="1">
      <c r="A322" s="395" t="s">
        <v>1790</v>
      </c>
      <c r="B322" s="566" t="s">
        <v>1408</v>
      </c>
      <c r="C322" s="567"/>
      <c r="D322" s="567"/>
      <c r="E322" s="568"/>
      <c r="F322" s="435" t="s">
        <v>1023</v>
      </c>
      <c r="G322" s="436">
        <v>20</v>
      </c>
      <c r="H322" s="441"/>
      <c r="I322" s="398">
        <v>307.11</v>
      </c>
      <c r="J322" s="441"/>
      <c r="K322" s="439">
        <f t="shared" si="3"/>
        <v>6142.200000000001</v>
      </c>
      <c r="L322" s="442"/>
      <c r="M322" s="443"/>
      <c r="N322" s="396" t="s">
        <v>1599</v>
      </c>
      <c r="O322" s="397"/>
    </row>
    <row r="323" spans="1:14" ht="12" customHeight="1">
      <c r="A323" s="395" t="s">
        <v>1791</v>
      </c>
      <c r="B323" s="563" t="s">
        <v>864</v>
      </c>
      <c r="C323" s="564"/>
      <c r="D323" s="564"/>
      <c r="E323" s="565"/>
      <c r="F323" s="435" t="s">
        <v>1023</v>
      </c>
      <c r="G323" s="436">
        <v>6</v>
      </c>
      <c r="H323" s="398"/>
      <c r="I323" s="398">
        <v>116.06</v>
      </c>
      <c r="J323" s="441"/>
      <c r="K323" s="439">
        <f t="shared" si="3"/>
        <v>696.36</v>
      </c>
      <c r="L323" s="442"/>
      <c r="M323" s="443"/>
      <c r="N323" s="396" t="s">
        <v>1600</v>
      </c>
    </row>
    <row r="324" spans="1:14" ht="12" customHeight="1">
      <c r="A324" s="395" t="s">
        <v>1792</v>
      </c>
      <c r="B324" s="563" t="s">
        <v>982</v>
      </c>
      <c r="C324" s="564"/>
      <c r="D324" s="564"/>
      <c r="E324" s="565"/>
      <c r="F324" s="435" t="s">
        <v>1023</v>
      </c>
      <c r="G324" s="436">
        <v>120</v>
      </c>
      <c r="H324" s="398"/>
      <c r="I324" s="398">
        <v>25.31</v>
      </c>
      <c r="J324" s="441"/>
      <c r="K324" s="439">
        <f t="shared" si="3"/>
        <v>3037.2</v>
      </c>
      <c r="L324" s="442"/>
      <c r="M324" s="443"/>
      <c r="N324" s="396" t="s">
        <v>1601</v>
      </c>
    </row>
    <row r="325" spans="1:14" ht="12" customHeight="1">
      <c r="A325" s="395" t="s">
        <v>1793</v>
      </c>
      <c r="B325" s="563" t="s">
        <v>1321</v>
      </c>
      <c r="C325" s="564"/>
      <c r="D325" s="564"/>
      <c r="E325" s="565"/>
      <c r="F325" s="435" t="s">
        <v>1023</v>
      </c>
      <c r="G325" s="436">
        <v>5</v>
      </c>
      <c r="H325" s="398"/>
      <c r="I325" s="398">
        <v>21.56</v>
      </c>
      <c r="J325" s="441"/>
      <c r="K325" s="439">
        <f t="shared" si="3"/>
        <v>107.8</v>
      </c>
      <c r="L325" s="442"/>
      <c r="M325" s="443"/>
      <c r="N325" s="396" t="s">
        <v>1602</v>
      </c>
    </row>
    <row r="326" spans="1:14" ht="12" customHeight="1">
      <c r="A326" s="395" t="s">
        <v>1794</v>
      </c>
      <c r="B326" s="563" t="s">
        <v>983</v>
      </c>
      <c r="C326" s="564"/>
      <c r="D326" s="564"/>
      <c r="E326" s="565"/>
      <c r="F326" s="435" t="s">
        <v>1023</v>
      </c>
      <c r="G326" s="436">
        <v>20</v>
      </c>
      <c r="H326" s="398"/>
      <c r="I326" s="398">
        <v>15.96</v>
      </c>
      <c r="J326" s="441"/>
      <c r="K326" s="439">
        <f t="shared" si="3"/>
        <v>319.20000000000005</v>
      </c>
      <c r="L326" s="442"/>
      <c r="M326" s="443"/>
      <c r="N326" s="396" t="s">
        <v>1603</v>
      </c>
    </row>
    <row r="327" spans="1:14" ht="12" customHeight="1">
      <c r="A327" s="395" t="s">
        <v>1795</v>
      </c>
      <c r="B327" s="563" t="s">
        <v>1319</v>
      </c>
      <c r="C327" s="564"/>
      <c r="D327" s="564"/>
      <c r="E327" s="565"/>
      <c r="F327" s="435" t="s">
        <v>1023</v>
      </c>
      <c r="G327" s="436">
        <v>15</v>
      </c>
      <c r="H327" s="398"/>
      <c r="I327" s="398">
        <v>26.06</v>
      </c>
      <c r="J327" s="441"/>
      <c r="K327" s="439">
        <f t="shared" si="3"/>
        <v>390.9</v>
      </c>
      <c r="L327" s="442"/>
      <c r="M327" s="443"/>
      <c r="N327" s="396" t="s">
        <v>1604</v>
      </c>
    </row>
    <row r="328" spans="1:14" ht="12" customHeight="1">
      <c r="A328" s="395" t="s">
        <v>1796</v>
      </c>
      <c r="B328" s="563" t="s">
        <v>1320</v>
      </c>
      <c r="C328" s="564"/>
      <c r="D328" s="564"/>
      <c r="E328" s="565"/>
      <c r="F328" s="435" t="s">
        <v>1023</v>
      </c>
      <c r="G328" s="436">
        <v>5</v>
      </c>
      <c r="H328" s="398"/>
      <c r="I328" s="398">
        <v>34.38</v>
      </c>
      <c r="J328" s="441"/>
      <c r="K328" s="439">
        <f t="shared" si="3"/>
        <v>171.9</v>
      </c>
      <c r="L328" s="442"/>
      <c r="M328" s="443"/>
      <c r="N328" s="396" t="s">
        <v>1605</v>
      </c>
    </row>
    <row r="329" spans="1:14" ht="12" customHeight="1">
      <c r="A329" s="395" t="s">
        <v>1797</v>
      </c>
      <c r="B329" s="563" t="s">
        <v>1322</v>
      </c>
      <c r="C329" s="564"/>
      <c r="D329" s="564"/>
      <c r="E329" s="565"/>
      <c r="F329" s="435" t="s">
        <v>1023</v>
      </c>
      <c r="G329" s="436">
        <v>3</v>
      </c>
      <c r="H329" s="398"/>
      <c r="I329" s="398">
        <v>19.97</v>
      </c>
      <c r="J329" s="441"/>
      <c r="K329" s="439">
        <f t="shared" si="3"/>
        <v>59.91</v>
      </c>
      <c r="L329" s="442"/>
      <c r="M329" s="443"/>
      <c r="N329" s="396" t="s">
        <v>1606</v>
      </c>
    </row>
    <row r="330" spans="1:14" ht="12" customHeight="1">
      <c r="A330" s="395" t="s">
        <v>1798</v>
      </c>
      <c r="B330" s="563" t="s">
        <v>984</v>
      </c>
      <c r="C330" s="564"/>
      <c r="D330" s="564"/>
      <c r="E330" s="565"/>
      <c r="F330" s="435" t="s">
        <v>1023</v>
      </c>
      <c r="G330" s="436">
        <v>1</v>
      </c>
      <c r="H330" s="398"/>
      <c r="I330" s="398">
        <v>17.2</v>
      </c>
      <c r="J330" s="441"/>
      <c r="K330" s="439">
        <f t="shared" si="3"/>
        <v>17.2</v>
      </c>
      <c r="L330" s="442"/>
      <c r="M330" s="443"/>
      <c r="N330" s="396" t="s">
        <v>1607</v>
      </c>
    </row>
    <row r="331" spans="1:14" ht="12" customHeight="1">
      <c r="A331" s="395" t="s">
        <v>1799</v>
      </c>
      <c r="B331" s="563" t="s">
        <v>1409</v>
      </c>
      <c r="C331" s="564"/>
      <c r="D331" s="564"/>
      <c r="E331" s="565"/>
      <c r="F331" s="435" t="s">
        <v>1023</v>
      </c>
      <c r="G331" s="436">
        <v>5</v>
      </c>
      <c r="H331" s="398"/>
      <c r="I331" s="398">
        <v>26.29</v>
      </c>
      <c r="J331" s="441"/>
      <c r="K331" s="439">
        <f t="shared" si="3"/>
        <v>131.45</v>
      </c>
      <c r="L331" s="442"/>
      <c r="M331" s="443"/>
      <c r="N331" s="396" t="s">
        <v>1608</v>
      </c>
    </row>
    <row r="332" spans="1:16" s="370" customFormat="1" ht="24.75" customHeight="1">
      <c r="A332" s="395" t="s">
        <v>1800</v>
      </c>
      <c r="B332" s="566" t="s">
        <v>1323</v>
      </c>
      <c r="C332" s="567"/>
      <c r="D332" s="567"/>
      <c r="E332" s="568"/>
      <c r="F332" s="435" t="s">
        <v>1023</v>
      </c>
      <c r="G332" s="436">
        <v>14</v>
      </c>
      <c r="H332" s="398"/>
      <c r="I332" s="398">
        <v>155.71</v>
      </c>
      <c r="J332" s="446"/>
      <c r="K332" s="439">
        <f t="shared" si="3"/>
        <v>2179.94</v>
      </c>
      <c r="L332" s="442"/>
      <c r="M332" s="443"/>
      <c r="N332" s="396" t="s">
        <v>1609</v>
      </c>
      <c r="P332" s="399"/>
    </row>
    <row r="333" spans="1:14" ht="12" customHeight="1">
      <c r="A333" s="395" t="s">
        <v>1801</v>
      </c>
      <c r="B333" s="563" t="s">
        <v>1324</v>
      </c>
      <c r="C333" s="564"/>
      <c r="D333" s="564"/>
      <c r="E333" s="565"/>
      <c r="F333" s="435" t="s">
        <v>1023</v>
      </c>
      <c r="G333" s="436">
        <v>1</v>
      </c>
      <c r="H333" s="398"/>
      <c r="I333" s="398">
        <v>371.6</v>
      </c>
      <c r="J333" s="441"/>
      <c r="K333" s="439">
        <f t="shared" si="3"/>
        <v>371.6</v>
      </c>
      <c r="L333" s="442"/>
      <c r="M333" s="443"/>
      <c r="N333" s="396" t="s">
        <v>1610</v>
      </c>
    </row>
    <row r="334" spans="1:16" s="370" customFormat="1" ht="24.75" customHeight="1">
      <c r="A334" s="395" t="s">
        <v>1802</v>
      </c>
      <c r="B334" s="566" t="s">
        <v>1325</v>
      </c>
      <c r="C334" s="567"/>
      <c r="D334" s="567"/>
      <c r="E334" s="568"/>
      <c r="F334" s="435" t="s">
        <v>1023</v>
      </c>
      <c r="G334" s="436">
        <v>1</v>
      </c>
      <c r="H334" s="398"/>
      <c r="I334" s="398">
        <v>2922.18</v>
      </c>
      <c r="J334" s="446"/>
      <c r="K334" s="439">
        <f t="shared" si="3"/>
        <v>2922.18</v>
      </c>
      <c r="L334" s="442"/>
      <c r="M334" s="443"/>
      <c r="N334" s="396" t="s">
        <v>1611</v>
      </c>
      <c r="P334" s="399"/>
    </row>
    <row r="335" spans="1:14" ht="12" customHeight="1">
      <c r="A335" s="395" t="s">
        <v>1803</v>
      </c>
      <c r="B335" s="563" t="s">
        <v>1326</v>
      </c>
      <c r="C335" s="564"/>
      <c r="D335" s="564"/>
      <c r="E335" s="565"/>
      <c r="F335" s="435" t="s">
        <v>1023</v>
      </c>
      <c r="G335" s="436">
        <v>19</v>
      </c>
      <c r="H335" s="398"/>
      <c r="I335" s="398">
        <v>66.24</v>
      </c>
      <c r="J335" s="441"/>
      <c r="K335" s="439">
        <f t="shared" si="3"/>
        <v>1258.56</v>
      </c>
      <c r="L335" s="442"/>
      <c r="M335" s="443">
        <f>SUM(K320:K335)</f>
        <v>31307.180000000008</v>
      </c>
      <c r="N335" s="396" t="s">
        <v>1612</v>
      </c>
    </row>
    <row r="336" spans="1:18" s="372" customFormat="1" ht="12" customHeight="1">
      <c r="A336" s="447">
        <v>27</v>
      </c>
      <c r="B336" s="584" t="s">
        <v>1327</v>
      </c>
      <c r="C336" s="585"/>
      <c r="D336" s="585"/>
      <c r="E336" s="586"/>
      <c r="F336" s="456"/>
      <c r="G336" s="436"/>
      <c r="H336" s="441"/>
      <c r="I336" s="398"/>
      <c r="J336" s="441"/>
      <c r="K336" s="439">
        <f t="shared" si="3"/>
        <v>0</v>
      </c>
      <c r="L336" s="442"/>
      <c r="M336" s="443"/>
      <c r="N336" s="396"/>
      <c r="O336" s="370"/>
      <c r="P336" s="399"/>
      <c r="Q336" s="370"/>
      <c r="R336" s="370"/>
    </row>
    <row r="337" spans="1:14" ht="12" customHeight="1">
      <c r="A337" s="395" t="s">
        <v>848</v>
      </c>
      <c r="B337" s="563" t="s">
        <v>1328</v>
      </c>
      <c r="C337" s="564"/>
      <c r="D337" s="564"/>
      <c r="E337" s="565"/>
      <c r="F337" s="435" t="s">
        <v>1023</v>
      </c>
      <c r="G337" s="436">
        <v>5</v>
      </c>
      <c r="H337" s="398"/>
      <c r="I337" s="398">
        <v>413.29</v>
      </c>
      <c r="J337" s="441"/>
      <c r="K337" s="439">
        <f t="shared" si="3"/>
        <v>2066.4500000000003</v>
      </c>
      <c r="L337" s="442"/>
      <c r="M337" s="443"/>
      <c r="N337" s="396" t="s">
        <v>1613</v>
      </c>
    </row>
    <row r="338" spans="1:14" ht="12" customHeight="1">
      <c r="A338" s="395" t="s">
        <v>849</v>
      </c>
      <c r="B338" s="563" t="s">
        <v>1410</v>
      </c>
      <c r="C338" s="564"/>
      <c r="D338" s="564"/>
      <c r="E338" s="565"/>
      <c r="F338" s="435" t="s">
        <v>1023</v>
      </c>
      <c r="G338" s="436">
        <v>2</v>
      </c>
      <c r="H338" s="398"/>
      <c r="I338" s="398">
        <v>252.36</v>
      </c>
      <c r="J338" s="441"/>
      <c r="K338" s="439">
        <f t="shared" si="3"/>
        <v>504.72</v>
      </c>
      <c r="L338" s="442"/>
      <c r="M338" s="443"/>
      <c r="N338" s="396" t="s">
        <v>1614</v>
      </c>
    </row>
    <row r="339" spans="1:16" s="370" customFormat="1" ht="24.75" customHeight="1">
      <c r="A339" s="395" t="s">
        <v>850</v>
      </c>
      <c r="B339" s="566" t="s">
        <v>970</v>
      </c>
      <c r="C339" s="567"/>
      <c r="D339" s="567"/>
      <c r="E339" s="568"/>
      <c r="F339" s="435" t="s">
        <v>1023</v>
      </c>
      <c r="G339" s="436">
        <v>1</v>
      </c>
      <c r="H339" s="398"/>
      <c r="I339" s="398">
        <v>253.61</v>
      </c>
      <c r="J339" s="446"/>
      <c r="K339" s="439">
        <f t="shared" si="3"/>
        <v>253.61</v>
      </c>
      <c r="L339" s="442"/>
      <c r="M339" s="443"/>
      <c r="N339" s="396" t="s">
        <v>1615</v>
      </c>
      <c r="P339" s="399"/>
    </row>
    <row r="340" spans="1:14" ht="12" customHeight="1">
      <c r="A340" s="395" t="s">
        <v>851</v>
      </c>
      <c r="B340" s="563" t="s">
        <v>1329</v>
      </c>
      <c r="C340" s="564"/>
      <c r="D340" s="564"/>
      <c r="E340" s="565"/>
      <c r="F340" s="435" t="s">
        <v>1023</v>
      </c>
      <c r="G340" s="436">
        <v>10</v>
      </c>
      <c r="H340" s="398"/>
      <c r="I340" s="398">
        <v>96.67</v>
      </c>
      <c r="J340" s="441"/>
      <c r="K340" s="439">
        <f t="shared" si="3"/>
        <v>966.7</v>
      </c>
      <c r="L340" s="442"/>
      <c r="M340" s="443"/>
      <c r="N340" s="396" t="s">
        <v>1616</v>
      </c>
    </row>
    <row r="341" spans="1:14" ht="12" customHeight="1">
      <c r="A341" s="395" t="s">
        <v>852</v>
      </c>
      <c r="B341" s="563" t="s">
        <v>1330</v>
      </c>
      <c r="C341" s="564"/>
      <c r="D341" s="564"/>
      <c r="E341" s="565"/>
      <c r="F341" s="435" t="s">
        <v>1023</v>
      </c>
      <c r="G341" s="436">
        <v>15</v>
      </c>
      <c r="H341" s="398"/>
      <c r="I341" s="398">
        <v>18.62</v>
      </c>
      <c r="J341" s="441"/>
      <c r="K341" s="439">
        <f t="shared" si="3"/>
        <v>279.3</v>
      </c>
      <c r="L341" s="442"/>
      <c r="M341" s="443"/>
      <c r="N341" s="396" t="s">
        <v>1712</v>
      </c>
    </row>
    <row r="342" spans="1:14" ht="12" customHeight="1">
      <c r="A342" s="395" t="s">
        <v>853</v>
      </c>
      <c r="B342" s="563" t="s">
        <v>971</v>
      </c>
      <c r="C342" s="564"/>
      <c r="D342" s="564"/>
      <c r="E342" s="565"/>
      <c r="F342" s="435" t="s">
        <v>1023</v>
      </c>
      <c r="G342" s="436">
        <v>5</v>
      </c>
      <c r="H342" s="398"/>
      <c r="I342" s="398">
        <v>35.7</v>
      </c>
      <c r="J342" s="441"/>
      <c r="K342" s="439">
        <f t="shared" si="3"/>
        <v>178.5</v>
      </c>
      <c r="L342" s="442"/>
      <c r="M342" s="443">
        <f>SUM(K337:K342)</f>
        <v>4249.280000000001</v>
      </c>
      <c r="N342" s="396" t="s">
        <v>1617</v>
      </c>
    </row>
    <row r="343" spans="1:18" s="372" customFormat="1" ht="12" customHeight="1">
      <c r="A343" s="447">
        <v>28</v>
      </c>
      <c r="B343" s="584" t="s">
        <v>1331</v>
      </c>
      <c r="C343" s="585"/>
      <c r="D343" s="585"/>
      <c r="E343" s="586"/>
      <c r="F343" s="456"/>
      <c r="G343" s="436"/>
      <c r="H343" s="441"/>
      <c r="I343" s="398"/>
      <c r="J343" s="441"/>
      <c r="K343" s="439">
        <f t="shared" si="3"/>
        <v>0</v>
      </c>
      <c r="L343" s="442"/>
      <c r="M343" s="443"/>
      <c r="N343" s="396"/>
      <c r="O343" s="370"/>
      <c r="P343" s="399"/>
      <c r="Q343" s="370"/>
      <c r="R343" s="370"/>
    </row>
    <row r="344" spans="1:16" s="370" customFormat="1" ht="24.75" customHeight="1" thickBot="1">
      <c r="A344" s="395" t="s">
        <v>855</v>
      </c>
      <c r="B344" s="566" t="s">
        <v>1906</v>
      </c>
      <c r="C344" s="567"/>
      <c r="D344" s="567"/>
      <c r="E344" s="568"/>
      <c r="F344" s="435" t="s">
        <v>1023</v>
      </c>
      <c r="G344" s="436">
        <v>1</v>
      </c>
      <c r="H344" s="398"/>
      <c r="I344" s="398">
        <v>5238</v>
      </c>
      <c r="J344" s="446"/>
      <c r="K344" s="439">
        <f>G344*I344</f>
        <v>5238</v>
      </c>
      <c r="L344" s="442"/>
      <c r="M344" s="443">
        <f>K344</f>
        <v>5238</v>
      </c>
      <c r="N344" s="396" t="s">
        <v>1618</v>
      </c>
      <c r="P344" s="399"/>
    </row>
    <row r="345" spans="1:16" ht="15.75" customHeight="1" thickTop="1">
      <c r="A345" s="405" t="str">
        <f>A32</f>
        <v>DATA: 22/07/2014</v>
      </c>
      <c r="B345" s="387"/>
      <c r="C345" s="388" t="s">
        <v>989</v>
      </c>
      <c r="D345" s="387"/>
      <c r="E345" s="389"/>
      <c r="F345" s="387" t="s">
        <v>1013</v>
      </c>
      <c r="G345" s="389"/>
      <c r="H345" s="387" t="s">
        <v>1905</v>
      </c>
      <c r="I345" s="389"/>
      <c r="J345" s="387"/>
      <c r="K345" s="459">
        <f>SUM(K315:K344)</f>
        <v>2524135.2663000007</v>
      </c>
      <c r="L345" s="387"/>
      <c r="M345" s="460">
        <f>SUM(M315:M344)</f>
        <v>2524135.2663000003</v>
      </c>
      <c r="N345" s="418"/>
      <c r="P345" s="403"/>
    </row>
    <row r="346" spans="1:16" ht="15.75" customHeight="1" thickBot="1">
      <c r="A346" s="461"/>
      <c r="B346" s="390"/>
      <c r="C346" s="391"/>
      <c r="D346" s="392"/>
      <c r="E346" s="393"/>
      <c r="F346" s="392"/>
      <c r="G346" s="393"/>
      <c r="H346" s="392" t="s">
        <v>1021</v>
      </c>
      <c r="I346" s="393"/>
      <c r="J346" s="392"/>
      <c r="K346" s="462"/>
      <c r="L346" s="392"/>
      <c r="M346" s="463"/>
      <c r="N346" s="418"/>
      <c r="P346" s="403"/>
    </row>
    <row r="347" ht="16.5" customHeight="1" thickBot="1" thickTop="1">
      <c r="E347" s="373" t="s">
        <v>1014</v>
      </c>
    </row>
    <row r="348" spans="1:14" ht="15.75" customHeight="1" thickTop="1">
      <c r="A348" s="404"/>
      <c r="B348" s="374" t="s">
        <v>1005</v>
      </c>
      <c r="C348" s="375"/>
      <c r="D348" s="376" t="s">
        <v>19</v>
      </c>
      <c r="E348" s="376"/>
      <c r="F348" s="376"/>
      <c r="G348" s="376"/>
      <c r="H348" s="554" t="s">
        <v>1183</v>
      </c>
      <c r="I348" s="555"/>
      <c r="J348" s="555"/>
      <c r="K348" s="556"/>
      <c r="L348" s="405"/>
      <c r="M348" s="406" t="s">
        <v>993</v>
      </c>
      <c r="N348" s="407"/>
    </row>
    <row r="349" spans="1:14" ht="15.75" customHeight="1" thickBot="1">
      <c r="A349" s="408"/>
      <c r="B349" s="377" t="s">
        <v>1006</v>
      </c>
      <c r="C349" s="378"/>
      <c r="D349" s="379"/>
      <c r="E349" s="379"/>
      <c r="F349" s="379"/>
      <c r="G349" s="379"/>
      <c r="H349" s="557" t="s">
        <v>1458</v>
      </c>
      <c r="I349" s="558"/>
      <c r="J349" s="558"/>
      <c r="K349" s="559"/>
      <c r="L349" s="409"/>
      <c r="M349" s="410" t="s">
        <v>1927</v>
      </c>
      <c r="N349" s="411"/>
    </row>
    <row r="350" spans="1:14" ht="15.75" customHeight="1" thickTop="1">
      <c r="A350" s="408"/>
      <c r="B350" s="380" t="s">
        <v>1007</v>
      </c>
      <c r="C350" s="378"/>
      <c r="D350" s="379" t="s">
        <v>1359</v>
      </c>
      <c r="E350" s="379"/>
      <c r="F350" s="379"/>
      <c r="G350" s="379"/>
      <c r="H350" s="408" t="s">
        <v>1008</v>
      </c>
      <c r="J350" s="408"/>
      <c r="L350" s="408"/>
      <c r="M350" s="412"/>
      <c r="N350" s="413"/>
    </row>
    <row r="351" spans="1:14" ht="15.75" customHeight="1" thickBot="1">
      <c r="A351" s="414"/>
      <c r="B351" s="381"/>
      <c r="C351" s="382"/>
      <c r="D351" s="383"/>
      <c r="E351" s="383"/>
      <c r="F351" s="383"/>
      <c r="G351" s="383"/>
      <c r="H351" s="414" t="s">
        <v>1009</v>
      </c>
      <c r="I351" s="392"/>
      <c r="J351" s="414"/>
      <c r="K351" s="415">
        <f>K345</f>
        <v>2524135.2663000007</v>
      </c>
      <c r="L351" s="416"/>
      <c r="M351" s="417">
        <f>M345</f>
        <v>2524135.2663000003</v>
      </c>
      <c r="N351" s="418"/>
    </row>
    <row r="352" spans="1:14" ht="15" customHeight="1" thickTop="1">
      <c r="A352" s="419"/>
      <c r="B352" s="384"/>
      <c r="C352" s="384"/>
      <c r="D352" s="384"/>
      <c r="E352" s="384"/>
      <c r="F352" s="420"/>
      <c r="G352" s="420"/>
      <c r="H352" s="421"/>
      <c r="I352" s="422"/>
      <c r="J352" s="422" t="s">
        <v>1016</v>
      </c>
      <c r="K352" s="422"/>
      <c r="L352" s="422"/>
      <c r="M352" s="423"/>
      <c r="N352" s="396"/>
    </row>
    <row r="353" spans="1:15" ht="15" customHeight="1">
      <c r="A353" s="419" t="s">
        <v>1010</v>
      </c>
      <c r="B353" s="384"/>
      <c r="C353" s="385" t="s">
        <v>1011</v>
      </c>
      <c r="D353" s="384"/>
      <c r="E353" s="384"/>
      <c r="F353" s="424" t="s">
        <v>18</v>
      </c>
      <c r="G353" s="420" t="s">
        <v>1017</v>
      </c>
      <c r="H353" s="425" t="s">
        <v>1018</v>
      </c>
      <c r="I353" s="425"/>
      <c r="J353" s="560" t="s">
        <v>465</v>
      </c>
      <c r="K353" s="561"/>
      <c r="L353" s="560" t="s">
        <v>1001</v>
      </c>
      <c r="M353" s="562"/>
      <c r="N353" s="426"/>
      <c r="O353" s="427"/>
    </row>
    <row r="354" spans="1:15" ht="6" customHeight="1" thickBot="1">
      <c r="A354" s="428"/>
      <c r="B354" s="386"/>
      <c r="C354" s="386"/>
      <c r="D354" s="386"/>
      <c r="E354" s="386"/>
      <c r="F354" s="429"/>
      <c r="G354" s="430"/>
      <c r="H354" s="386"/>
      <c r="I354" s="386"/>
      <c r="J354" s="429"/>
      <c r="K354" s="431"/>
      <c r="L354" s="386"/>
      <c r="M354" s="432"/>
      <c r="N354" s="433"/>
      <c r="O354" s="427"/>
    </row>
    <row r="355" spans="1:16" s="370" customFormat="1" ht="10.5" customHeight="1" thickTop="1">
      <c r="A355" s="447">
        <v>29</v>
      </c>
      <c r="B355" s="608" t="s">
        <v>1907</v>
      </c>
      <c r="C355" s="609"/>
      <c r="D355" s="609"/>
      <c r="E355" s="610"/>
      <c r="F355" s="435"/>
      <c r="G355" s="436"/>
      <c r="H355" s="444"/>
      <c r="I355" s="398"/>
      <c r="J355" s="446"/>
      <c r="K355" s="439">
        <f t="shared" si="3"/>
        <v>0</v>
      </c>
      <c r="L355" s="442"/>
      <c r="M355" s="443"/>
      <c r="N355" s="396"/>
      <c r="P355" s="399"/>
    </row>
    <row r="356" spans="1:14" ht="10.5" customHeight="1">
      <c r="A356" s="395" t="s">
        <v>874</v>
      </c>
      <c r="B356" s="563" t="s">
        <v>1411</v>
      </c>
      <c r="C356" s="564"/>
      <c r="D356" s="564"/>
      <c r="E356" s="565"/>
      <c r="F356" s="435" t="s">
        <v>1023</v>
      </c>
      <c r="G356" s="436">
        <v>7</v>
      </c>
      <c r="H356" s="398"/>
      <c r="I356" s="398">
        <v>253.61</v>
      </c>
      <c r="J356" s="441"/>
      <c r="K356" s="439">
        <f t="shared" si="3"/>
        <v>1775.27</v>
      </c>
      <c r="L356" s="442"/>
      <c r="M356" s="443"/>
      <c r="N356" s="396" t="s">
        <v>1619</v>
      </c>
    </row>
    <row r="357" spans="1:16" s="370" customFormat="1" ht="21.75" customHeight="1">
      <c r="A357" s="395" t="s">
        <v>876</v>
      </c>
      <c r="B357" s="566" t="s">
        <v>1332</v>
      </c>
      <c r="C357" s="567"/>
      <c r="D357" s="567"/>
      <c r="E357" s="568"/>
      <c r="F357" s="435" t="s">
        <v>1023</v>
      </c>
      <c r="G357" s="436">
        <v>1</v>
      </c>
      <c r="H357" s="398"/>
      <c r="I357" s="398">
        <v>724.11</v>
      </c>
      <c r="J357" s="446"/>
      <c r="K357" s="439">
        <f t="shared" si="3"/>
        <v>724.11</v>
      </c>
      <c r="L357" s="442"/>
      <c r="M357" s="443"/>
      <c r="N357" s="396" t="s">
        <v>1620</v>
      </c>
      <c r="P357" s="399"/>
    </row>
    <row r="358" spans="1:14" ht="10.5" customHeight="1">
      <c r="A358" s="395" t="s">
        <v>879</v>
      </c>
      <c r="B358" s="563" t="s">
        <v>1333</v>
      </c>
      <c r="C358" s="564"/>
      <c r="D358" s="564"/>
      <c r="E358" s="565"/>
      <c r="F358" s="435" t="s">
        <v>1024</v>
      </c>
      <c r="G358" s="436">
        <v>260</v>
      </c>
      <c r="H358" s="398"/>
      <c r="I358" s="398">
        <v>55.69</v>
      </c>
      <c r="J358" s="441"/>
      <c r="K358" s="439">
        <f t="shared" si="3"/>
        <v>14479.4</v>
      </c>
      <c r="L358" s="442"/>
      <c r="M358" s="443"/>
      <c r="N358" s="396" t="s">
        <v>1621</v>
      </c>
    </row>
    <row r="359" spans="1:16" s="370" customFormat="1" ht="21.75" customHeight="1">
      <c r="A359" s="395" t="s">
        <v>882</v>
      </c>
      <c r="B359" s="566" t="s">
        <v>1334</v>
      </c>
      <c r="C359" s="567"/>
      <c r="D359" s="567"/>
      <c r="E359" s="568"/>
      <c r="F359" s="435" t="s">
        <v>1024</v>
      </c>
      <c r="G359" s="436">
        <v>150</v>
      </c>
      <c r="H359" s="398"/>
      <c r="I359" s="398">
        <v>30.66</v>
      </c>
      <c r="J359" s="446"/>
      <c r="K359" s="439">
        <f t="shared" si="3"/>
        <v>4599</v>
      </c>
      <c r="L359" s="442"/>
      <c r="M359" s="443"/>
      <c r="N359" s="396" t="s">
        <v>1622</v>
      </c>
      <c r="P359" s="399"/>
    </row>
    <row r="360" spans="1:16" s="370" customFormat="1" ht="21.75" customHeight="1">
      <c r="A360" s="395" t="s">
        <v>1804</v>
      </c>
      <c r="B360" s="566" t="s">
        <v>1435</v>
      </c>
      <c r="C360" s="567"/>
      <c r="D360" s="567"/>
      <c r="E360" s="568"/>
      <c r="F360" s="435" t="s">
        <v>1366</v>
      </c>
      <c r="G360" s="436">
        <v>12</v>
      </c>
      <c r="H360" s="398"/>
      <c r="I360" s="398">
        <v>72.86</v>
      </c>
      <c r="J360" s="446"/>
      <c r="K360" s="439">
        <f t="shared" si="3"/>
        <v>874.3199999999999</v>
      </c>
      <c r="L360" s="442"/>
      <c r="M360" s="443"/>
      <c r="N360" s="396" t="s">
        <v>1623</v>
      </c>
      <c r="P360" s="399"/>
    </row>
    <row r="361" spans="1:16" s="370" customFormat="1" ht="21.75" customHeight="1">
      <c r="A361" s="395" t="s">
        <v>1805</v>
      </c>
      <c r="B361" s="566" t="s">
        <v>1910</v>
      </c>
      <c r="C361" s="567"/>
      <c r="D361" s="567"/>
      <c r="E361" s="568"/>
      <c r="F361" s="435" t="s">
        <v>1366</v>
      </c>
      <c r="G361" s="436">
        <v>12</v>
      </c>
      <c r="H361" s="398"/>
      <c r="I361" s="398">
        <v>97.47</v>
      </c>
      <c r="J361" s="446"/>
      <c r="K361" s="439">
        <f t="shared" si="3"/>
        <v>1169.6399999999999</v>
      </c>
      <c r="L361" s="442"/>
      <c r="M361" s="443"/>
      <c r="N361" s="396" t="s">
        <v>1624</v>
      </c>
      <c r="P361" s="399"/>
    </row>
    <row r="362" spans="1:16" s="370" customFormat="1" ht="21.75" customHeight="1">
      <c r="A362" s="395" t="s">
        <v>1806</v>
      </c>
      <c r="B362" s="566" t="s">
        <v>1909</v>
      </c>
      <c r="C362" s="567"/>
      <c r="D362" s="567"/>
      <c r="E362" s="568"/>
      <c r="F362" s="435" t="s">
        <v>1366</v>
      </c>
      <c r="G362" s="436">
        <v>7</v>
      </c>
      <c r="H362" s="398"/>
      <c r="I362" s="398">
        <v>46.94</v>
      </c>
      <c r="J362" s="446"/>
      <c r="K362" s="439">
        <f t="shared" si="3"/>
        <v>328.58</v>
      </c>
      <c r="L362" s="442"/>
      <c r="M362" s="443"/>
      <c r="N362" s="396" t="s">
        <v>1625</v>
      </c>
      <c r="P362" s="399"/>
    </row>
    <row r="363" spans="1:14" ht="10.5" customHeight="1">
      <c r="A363" s="395" t="s">
        <v>1807</v>
      </c>
      <c r="B363" s="563" t="s">
        <v>1266</v>
      </c>
      <c r="C363" s="564"/>
      <c r="D363" s="564"/>
      <c r="E363" s="565"/>
      <c r="F363" s="435" t="s">
        <v>1024</v>
      </c>
      <c r="G363" s="436">
        <v>21</v>
      </c>
      <c r="H363" s="398"/>
      <c r="I363" s="398">
        <v>18.11</v>
      </c>
      <c r="J363" s="441"/>
      <c r="K363" s="439">
        <f t="shared" si="3"/>
        <v>380.31</v>
      </c>
      <c r="L363" s="442"/>
      <c r="M363" s="443"/>
      <c r="N363" s="396" t="s">
        <v>1626</v>
      </c>
    </row>
    <row r="364" spans="1:16" s="370" customFormat="1" ht="22.5" customHeight="1">
      <c r="A364" s="395" t="s">
        <v>1808</v>
      </c>
      <c r="B364" s="566" t="s">
        <v>1436</v>
      </c>
      <c r="C364" s="567"/>
      <c r="D364" s="567"/>
      <c r="E364" s="568"/>
      <c r="F364" s="435" t="s">
        <v>1366</v>
      </c>
      <c r="G364" s="436">
        <v>220</v>
      </c>
      <c r="H364" s="398"/>
      <c r="I364" s="398">
        <v>7.94</v>
      </c>
      <c r="J364" s="446"/>
      <c r="K364" s="439">
        <f t="shared" si="3"/>
        <v>1746.8000000000002</v>
      </c>
      <c r="L364" s="442"/>
      <c r="M364" s="443"/>
      <c r="N364" s="396" t="s">
        <v>1627</v>
      </c>
      <c r="P364" s="399"/>
    </row>
    <row r="365" spans="1:15" ht="34.5" customHeight="1">
      <c r="A365" s="395" t="s">
        <v>1809</v>
      </c>
      <c r="B365" s="566" t="s">
        <v>1437</v>
      </c>
      <c r="C365" s="567"/>
      <c r="D365" s="567"/>
      <c r="E365" s="568"/>
      <c r="F365" s="435" t="s">
        <v>1366</v>
      </c>
      <c r="G365" s="436">
        <v>7</v>
      </c>
      <c r="H365" s="441"/>
      <c r="I365" s="398">
        <v>361.45</v>
      </c>
      <c r="J365" s="441"/>
      <c r="K365" s="439">
        <f t="shared" si="3"/>
        <v>2530.15</v>
      </c>
      <c r="L365" s="442"/>
      <c r="M365" s="443"/>
      <c r="N365" s="396" t="s">
        <v>1628</v>
      </c>
      <c r="O365" s="397"/>
    </row>
    <row r="366" spans="1:14" ht="10.5" customHeight="1">
      <c r="A366" s="395" t="s">
        <v>1810</v>
      </c>
      <c r="B366" s="563" t="s">
        <v>1369</v>
      </c>
      <c r="C366" s="564"/>
      <c r="D366" s="564"/>
      <c r="E366" s="565"/>
      <c r="F366" s="435" t="s">
        <v>1366</v>
      </c>
      <c r="G366" s="436">
        <v>7</v>
      </c>
      <c r="H366" s="398"/>
      <c r="I366" s="398">
        <v>40.04</v>
      </c>
      <c r="J366" s="441"/>
      <c r="K366" s="439">
        <f t="shared" si="3"/>
        <v>280.28</v>
      </c>
      <c r="L366" s="442"/>
      <c r="M366" s="443"/>
      <c r="N366" s="396" t="s">
        <v>1629</v>
      </c>
    </row>
    <row r="367" spans="1:14" ht="10.5" customHeight="1">
      <c r="A367" s="395" t="s">
        <v>1811</v>
      </c>
      <c r="B367" s="563" t="s">
        <v>1370</v>
      </c>
      <c r="C367" s="564"/>
      <c r="D367" s="564"/>
      <c r="E367" s="565"/>
      <c r="F367" s="435" t="s">
        <v>1366</v>
      </c>
      <c r="G367" s="436">
        <v>7</v>
      </c>
      <c r="H367" s="398"/>
      <c r="I367" s="398">
        <v>37.38</v>
      </c>
      <c r="J367" s="441"/>
      <c r="K367" s="439">
        <f t="shared" si="3"/>
        <v>261.66</v>
      </c>
      <c r="L367" s="442"/>
      <c r="M367" s="443">
        <f>SUM(K356:K367)</f>
        <v>29149.52</v>
      </c>
      <c r="N367" s="396" t="s">
        <v>1630</v>
      </c>
    </row>
    <row r="368" spans="1:16" s="370" customFormat="1" ht="10.5" customHeight="1">
      <c r="A368" s="447">
        <v>30</v>
      </c>
      <c r="B368" s="608" t="s">
        <v>972</v>
      </c>
      <c r="C368" s="609"/>
      <c r="D368" s="609"/>
      <c r="E368" s="610"/>
      <c r="F368" s="435"/>
      <c r="G368" s="436"/>
      <c r="H368" s="444"/>
      <c r="I368" s="398"/>
      <c r="J368" s="446"/>
      <c r="K368" s="439">
        <f t="shared" si="3"/>
        <v>0</v>
      </c>
      <c r="L368" s="442"/>
      <c r="M368" s="443"/>
      <c r="N368" s="396"/>
      <c r="P368" s="399"/>
    </row>
    <row r="369" spans="1:14" ht="10.5" customHeight="1">
      <c r="A369" s="395" t="s">
        <v>915</v>
      </c>
      <c r="B369" s="563" t="s">
        <v>973</v>
      </c>
      <c r="C369" s="564"/>
      <c r="D369" s="564"/>
      <c r="E369" s="565"/>
      <c r="F369" s="435" t="s">
        <v>1023</v>
      </c>
      <c r="G369" s="436">
        <v>5</v>
      </c>
      <c r="H369" s="398"/>
      <c r="I369" s="398">
        <v>166.04</v>
      </c>
      <c r="J369" s="441"/>
      <c r="K369" s="439">
        <f t="shared" si="3"/>
        <v>830.1999999999999</v>
      </c>
      <c r="L369" s="442"/>
      <c r="M369" s="443"/>
      <c r="N369" s="396" t="s">
        <v>1631</v>
      </c>
    </row>
    <row r="370" spans="1:14" ht="10.5" customHeight="1">
      <c r="A370" s="395" t="s">
        <v>1812</v>
      </c>
      <c r="B370" s="563" t="s">
        <v>1335</v>
      </c>
      <c r="C370" s="564"/>
      <c r="D370" s="564"/>
      <c r="E370" s="565"/>
      <c r="F370" s="435" t="s">
        <v>1023</v>
      </c>
      <c r="G370" s="436">
        <v>5</v>
      </c>
      <c r="H370" s="398"/>
      <c r="I370" s="398">
        <v>162.07</v>
      </c>
      <c r="J370" s="441"/>
      <c r="K370" s="439">
        <f t="shared" si="3"/>
        <v>810.3499999999999</v>
      </c>
      <c r="L370" s="442"/>
      <c r="M370" s="443"/>
      <c r="N370" s="396" t="s">
        <v>1632</v>
      </c>
    </row>
    <row r="371" spans="1:16" s="370" customFormat="1" ht="21.75" customHeight="1">
      <c r="A371" s="395" t="s">
        <v>1813</v>
      </c>
      <c r="B371" s="566" t="s">
        <v>1412</v>
      </c>
      <c r="C371" s="567"/>
      <c r="D371" s="567"/>
      <c r="E371" s="568"/>
      <c r="F371" s="435"/>
      <c r="G371" s="436">
        <v>5</v>
      </c>
      <c r="H371" s="398"/>
      <c r="I371" s="398">
        <v>28.19</v>
      </c>
      <c r="J371" s="446"/>
      <c r="K371" s="439">
        <f t="shared" si="3"/>
        <v>140.95000000000002</v>
      </c>
      <c r="L371" s="442"/>
      <c r="M371" s="443">
        <f>SUM(K369:K371)</f>
        <v>1781.4999999999998</v>
      </c>
      <c r="N371" s="396" t="s">
        <v>1633</v>
      </c>
      <c r="P371" s="399"/>
    </row>
    <row r="372" spans="1:16" s="370" customFormat="1" ht="10.5" customHeight="1">
      <c r="A372" s="447">
        <v>31</v>
      </c>
      <c r="B372" s="608" t="s">
        <v>1336</v>
      </c>
      <c r="C372" s="609"/>
      <c r="D372" s="609"/>
      <c r="E372" s="610"/>
      <c r="F372" s="435"/>
      <c r="G372" s="436"/>
      <c r="H372" s="444"/>
      <c r="I372" s="398"/>
      <c r="J372" s="446"/>
      <c r="K372" s="439">
        <f t="shared" si="3"/>
        <v>0</v>
      </c>
      <c r="L372" s="442"/>
      <c r="M372" s="443"/>
      <c r="N372" s="396"/>
      <c r="P372" s="399"/>
    </row>
    <row r="373" spans="1:16" s="370" customFormat="1" ht="21.75" customHeight="1">
      <c r="A373" s="395" t="s">
        <v>1814</v>
      </c>
      <c r="B373" s="566" t="s">
        <v>1413</v>
      </c>
      <c r="C373" s="567"/>
      <c r="D373" s="567"/>
      <c r="E373" s="568"/>
      <c r="F373" s="435" t="s">
        <v>1023</v>
      </c>
      <c r="G373" s="436">
        <v>25</v>
      </c>
      <c r="H373" s="398"/>
      <c r="I373" s="398">
        <v>202.19</v>
      </c>
      <c r="J373" s="446"/>
      <c r="K373" s="439">
        <f>G373*I373</f>
        <v>5054.75</v>
      </c>
      <c r="L373" s="442"/>
      <c r="M373" s="443">
        <f>K373</f>
        <v>5054.75</v>
      </c>
      <c r="N373" s="396" t="s">
        <v>1634</v>
      </c>
      <c r="P373" s="399"/>
    </row>
    <row r="374" spans="1:16" s="370" customFormat="1" ht="10.5" customHeight="1">
      <c r="A374" s="447">
        <v>32</v>
      </c>
      <c r="B374" s="608" t="s">
        <v>975</v>
      </c>
      <c r="C374" s="609"/>
      <c r="D374" s="609"/>
      <c r="E374" s="610"/>
      <c r="F374" s="435"/>
      <c r="G374" s="436"/>
      <c r="H374" s="444"/>
      <c r="I374" s="398"/>
      <c r="J374" s="446"/>
      <c r="K374" s="439">
        <f t="shared" si="3"/>
        <v>0</v>
      </c>
      <c r="L374" s="442"/>
      <c r="M374" s="443"/>
      <c r="N374" s="396"/>
      <c r="P374" s="399"/>
    </row>
    <row r="375" spans="1:14" ht="10.5" customHeight="1">
      <c r="A375" s="395" t="s">
        <v>1815</v>
      </c>
      <c r="B375" s="563" t="s">
        <v>1908</v>
      </c>
      <c r="C375" s="564"/>
      <c r="D375" s="564"/>
      <c r="E375" s="565"/>
      <c r="F375" s="435" t="s">
        <v>1023</v>
      </c>
      <c r="G375" s="436">
        <v>15</v>
      </c>
      <c r="H375" s="398"/>
      <c r="I375" s="398">
        <v>298.79</v>
      </c>
      <c r="J375" s="441"/>
      <c r="K375" s="439">
        <f t="shared" si="3"/>
        <v>4481.85</v>
      </c>
      <c r="L375" s="442"/>
      <c r="M375" s="443"/>
      <c r="N375" s="396" t="s">
        <v>1635</v>
      </c>
    </row>
    <row r="376" spans="1:14" ht="10.5" customHeight="1">
      <c r="A376" s="395" t="s">
        <v>1816</v>
      </c>
      <c r="B376" s="563" t="s">
        <v>978</v>
      </c>
      <c r="C376" s="564"/>
      <c r="D376" s="564"/>
      <c r="E376" s="565"/>
      <c r="F376" s="435" t="s">
        <v>1024</v>
      </c>
      <c r="G376" s="436">
        <v>400</v>
      </c>
      <c r="H376" s="398"/>
      <c r="I376" s="398">
        <v>6.11</v>
      </c>
      <c r="J376" s="441"/>
      <c r="K376" s="439">
        <f t="shared" si="3"/>
        <v>2444</v>
      </c>
      <c r="L376" s="442"/>
      <c r="M376" s="443"/>
      <c r="N376" s="396" t="s">
        <v>1636</v>
      </c>
    </row>
    <row r="377" spans="1:14" ht="10.5" customHeight="1">
      <c r="A377" s="395" t="s">
        <v>1817</v>
      </c>
      <c r="B377" s="563" t="s">
        <v>976</v>
      </c>
      <c r="C377" s="564"/>
      <c r="D377" s="564"/>
      <c r="E377" s="565"/>
      <c r="F377" s="435" t="s">
        <v>1023</v>
      </c>
      <c r="G377" s="436">
        <v>15</v>
      </c>
      <c r="H377" s="398"/>
      <c r="I377" s="398">
        <v>19.48</v>
      </c>
      <c r="J377" s="441"/>
      <c r="K377" s="439">
        <f t="shared" si="3"/>
        <v>292.2</v>
      </c>
      <c r="L377" s="442"/>
      <c r="M377" s="443"/>
      <c r="N377" s="396" t="s">
        <v>1637</v>
      </c>
    </row>
    <row r="378" spans="1:14" ht="10.5" customHeight="1">
      <c r="A378" s="395" t="s">
        <v>1818</v>
      </c>
      <c r="B378" s="563" t="s">
        <v>977</v>
      </c>
      <c r="C378" s="564"/>
      <c r="D378" s="564"/>
      <c r="E378" s="565"/>
      <c r="F378" s="435" t="s">
        <v>1023</v>
      </c>
      <c r="G378" s="436">
        <v>15</v>
      </c>
      <c r="H378" s="398"/>
      <c r="I378" s="398">
        <v>8.77</v>
      </c>
      <c r="J378" s="441"/>
      <c r="K378" s="439">
        <f t="shared" si="3"/>
        <v>131.54999999999998</v>
      </c>
      <c r="L378" s="442"/>
      <c r="M378" s="443">
        <f>SUM(K375:K378)</f>
        <v>7349.6</v>
      </c>
      <c r="N378" s="396" t="s">
        <v>1638</v>
      </c>
    </row>
    <row r="379" spans="1:16" s="370" customFormat="1" ht="10.5" customHeight="1">
      <c r="A379" s="447">
        <v>33</v>
      </c>
      <c r="B379" s="608" t="s">
        <v>862</v>
      </c>
      <c r="C379" s="609"/>
      <c r="D379" s="609"/>
      <c r="E379" s="610"/>
      <c r="F379" s="435"/>
      <c r="G379" s="436"/>
      <c r="H379" s="444"/>
      <c r="I379" s="398"/>
      <c r="J379" s="446"/>
      <c r="K379" s="439">
        <f t="shared" si="3"/>
        <v>0</v>
      </c>
      <c r="L379" s="442"/>
      <c r="M379" s="443"/>
      <c r="N379" s="396"/>
      <c r="P379" s="399"/>
    </row>
    <row r="380" spans="1:16" s="370" customFormat="1" ht="21.75" customHeight="1">
      <c r="A380" s="395" t="s">
        <v>1819</v>
      </c>
      <c r="B380" s="566" t="s">
        <v>1337</v>
      </c>
      <c r="C380" s="567"/>
      <c r="D380" s="567"/>
      <c r="E380" s="568"/>
      <c r="F380" s="435" t="s">
        <v>1023</v>
      </c>
      <c r="G380" s="436">
        <v>13</v>
      </c>
      <c r="H380" s="398"/>
      <c r="I380" s="398">
        <v>76.29</v>
      </c>
      <c r="J380" s="446"/>
      <c r="K380" s="439">
        <f t="shared" si="3"/>
        <v>991.7700000000001</v>
      </c>
      <c r="L380" s="442"/>
      <c r="M380" s="443"/>
      <c r="N380" s="396" t="s">
        <v>1639</v>
      </c>
      <c r="P380" s="399"/>
    </row>
    <row r="381" spans="1:14" ht="10.5" customHeight="1">
      <c r="A381" s="395" t="s">
        <v>1820</v>
      </c>
      <c r="B381" s="563" t="s">
        <v>1338</v>
      </c>
      <c r="C381" s="564"/>
      <c r="D381" s="564"/>
      <c r="E381" s="565"/>
      <c r="F381" s="435" t="s">
        <v>1023</v>
      </c>
      <c r="G381" s="436">
        <v>30</v>
      </c>
      <c r="H381" s="398"/>
      <c r="I381" s="398">
        <v>18.62</v>
      </c>
      <c r="J381" s="441"/>
      <c r="K381" s="439">
        <f>G381*I381</f>
        <v>558.6</v>
      </c>
      <c r="L381" s="442"/>
      <c r="M381" s="443"/>
      <c r="N381" s="396" t="s">
        <v>1712</v>
      </c>
    </row>
    <row r="382" spans="1:14" ht="10.5" customHeight="1" thickBot="1">
      <c r="A382" s="395" t="s">
        <v>1821</v>
      </c>
      <c r="B382" s="563" t="s">
        <v>985</v>
      </c>
      <c r="C382" s="564"/>
      <c r="D382" s="564"/>
      <c r="E382" s="565"/>
      <c r="F382" s="435" t="s">
        <v>1023</v>
      </c>
      <c r="G382" s="436">
        <v>13</v>
      </c>
      <c r="H382" s="398"/>
      <c r="I382" s="398">
        <v>14.81</v>
      </c>
      <c r="J382" s="441"/>
      <c r="K382" s="439">
        <f t="shared" si="3"/>
        <v>192.53</v>
      </c>
      <c r="L382" s="442"/>
      <c r="M382" s="443">
        <f>SUM(K380:K382)</f>
        <v>1742.9</v>
      </c>
      <c r="N382" s="396" t="s">
        <v>1640</v>
      </c>
    </row>
    <row r="383" spans="1:16" ht="15.75" customHeight="1" thickTop="1">
      <c r="A383" s="405" t="str">
        <f>A32</f>
        <v>DATA: 22/07/2014</v>
      </c>
      <c r="B383" s="387"/>
      <c r="C383" s="388" t="s">
        <v>989</v>
      </c>
      <c r="D383" s="387"/>
      <c r="E383" s="389"/>
      <c r="F383" s="387" t="s">
        <v>1013</v>
      </c>
      <c r="G383" s="389"/>
      <c r="H383" s="387" t="s">
        <v>1905</v>
      </c>
      <c r="I383" s="389"/>
      <c r="J383" s="387"/>
      <c r="K383" s="459">
        <f>SUM(K351:K382)</f>
        <v>2569213.5363000007</v>
      </c>
      <c r="L383" s="387"/>
      <c r="M383" s="460">
        <f>SUM(M351:M382)</f>
        <v>2569213.5363000003</v>
      </c>
      <c r="N383" s="418"/>
      <c r="P383" s="403"/>
    </row>
    <row r="384" spans="1:16" ht="15.75" customHeight="1" thickBot="1">
      <c r="A384" s="461"/>
      <c r="B384" s="390"/>
      <c r="C384" s="391"/>
      <c r="D384" s="392"/>
      <c r="E384" s="393"/>
      <c r="F384" s="392"/>
      <c r="G384" s="393"/>
      <c r="H384" s="392" t="s">
        <v>1021</v>
      </c>
      <c r="I384" s="393"/>
      <c r="J384" s="392"/>
      <c r="K384" s="462"/>
      <c r="L384" s="392"/>
      <c r="M384" s="463"/>
      <c r="N384" s="418"/>
      <c r="P384" s="403"/>
    </row>
    <row r="385" ht="16.5" customHeight="1" thickBot="1" thickTop="1">
      <c r="E385" s="373" t="s">
        <v>1014</v>
      </c>
    </row>
    <row r="386" spans="1:14" ht="15.75" customHeight="1" thickTop="1">
      <c r="A386" s="404"/>
      <c r="B386" s="374" t="s">
        <v>1005</v>
      </c>
      <c r="C386" s="375"/>
      <c r="D386" s="376" t="s">
        <v>19</v>
      </c>
      <c r="E386" s="376"/>
      <c r="F386" s="376"/>
      <c r="G386" s="376"/>
      <c r="H386" s="554" t="s">
        <v>1183</v>
      </c>
      <c r="I386" s="555"/>
      <c r="J386" s="555"/>
      <c r="K386" s="556"/>
      <c r="L386" s="405"/>
      <c r="M386" s="406" t="s">
        <v>993</v>
      </c>
      <c r="N386" s="407"/>
    </row>
    <row r="387" spans="1:14" ht="15.75" customHeight="1" thickBot="1">
      <c r="A387" s="408"/>
      <c r="B387" s="377" t="s">
        <v>1006</v>
      </c>
      <c r="C387" s="378"/>
      <c r="D387" s="379"/>
      <c r="E387" s="379"/>
      <c r="F387" s="379"/>
      <c r="G387" s="379"/>
      <c r="H387" s="557" t="s">
        <v>1458</v>
      </c>
      <c r="I387" s="558"/>
      <c r="J387" s="558"/>
      <c r="K387" s="559"/>
      <c r="L387" s="409"/>
      <c r="M387" s="410" t="s">
        <v>1928</v>
      </c>
      <c r="N387" s="411"/>
    </row>
    <row r="388" spans="1:14" ht="15.75" customHeight="1" thickTop="1">
      <c r="A388" s="408"/>
      <c r="B388" s="380" t="s">
        <v>1007</v>
      </c>
      <c r="C388" s="378"/>
      <c r="D388" s="379" t="s">
        <v>1359</v>
      </c>
      <c r="E388" s="379"/>
      <c r="F388" s="379"/>
      <c r="G388" s="379"/>
      <c r="H388" s="408" t="s">
        <v>1008</v>
      </c>
      <c r="J388" s="408"/>
      <c r="L388" s="408"/>
      <c r="M388" s="412"/>
      <c r="N388" s="413"/>
    </row>
    <row r="389" spans="1:14" ht="15.75" customHeight="1" thickBot="1">
      <c r="A389" s="414"/>
      <c r="B389" s="381"/>
      <c r="C389" s="382"/>
      <c r="D389" s="383"/>
      <c r="E389" s="383"/>
      <c r="F389" s="383"/>
      <c r="G389" s="383"/>
      <c r="H389" s="414" t="s">
        <v>1009</v>
      </c>
      <c r="I389" s="392"/>
      <c r="J389" s="414"/>
      <c r="K389" s="415">
        <f>K383</f>
        <v>2569213.5363000007</v>
      </c>
      <c r="L389" s="416"/>
      <c r="M389" s="417">
        <f>M383</f>
        <v>2569213.5363000003</v>
      </c>
      <c r="N389" s="418"/>
    </row>
    <row r="390" spans="1:14" ht="13.5" customHeight="1" thickTop="1">
      <c r="A390" s="419"/>
      <c r="B390" s="384"/>
      <c r="C390" s="384"/>
      <c r="D390" s="384"/>
      <c r="E390" s="384"/>
      <c r="F390" s="420"/>
      <c r="G390" s="420"/>
      <c r="H390" s="421"/>
      <c r="I390" s="422"/>
      <c r="J390" s="422" t="s">
        <v>1016</v>
      </c>
      <c r="K390" s="422"/>
      <c r="L390" s="422"/>
      <c r="M390" s="423"/>
      <c r="N390" s="396"/>
    </row>
    <row r="391" spans="1:15" ht="13.5" customHeight="1">
      <c r="A391" s="419" t="s">
        <v>1010</v>
      </c>
      <c r="B391" s="384"/>
      <c r="C391" s="385" t="s">
        <v>1011</v>
      </c>
      <c r="D391" s="384"/>
      <c r="E391" s="384"/>
      <c r="F391" s="424" t="s">
        <v>18</v>
      </c>
      <c r="G391" s="420" t="s">
        <v>1017</v>
      </c>
      <c r="H391" s="425" t="s">
        <v>1018</v>
      </c>
      <c r="I391" s="425"/>
      <c r="J391" s="560" t="s">
        <v>465</v>
      </c>
      <c r="K391" s="561"/>
      <c r="L391" s="560" t="s">
        <v>1001</v>
      </c>
      <c r="M391" s="562"/>
      <c r="N391" s="426"/>
      <c r="O391" s="427"/>
    </row>
    <row r="392" spans="1:15" ht="6" customHeight="1" thickBot="1">
      <c r="A392" s="428"/>
      <c r="B392" s="386"/>
      <c r="C392" s="386"/>
      <c r="D392" s="386"/>
      <c r="E392" s="386"/>
      <c r="F392" s="429"/>
      <c r="G392" s="430"/>
      <c r="H392" s="386"/>
      <c r="I392" s="386"/>
      <c r="J392" s="429"/>
      <c r="K392" s="431"/>
      <c r="L392" s="386"/>
      <c r="M392" s="432"/>
      <c r="N392" s="433"/>
      <c r="O392" s="427"/>
    </row>
    <row r="393" spans="1:18" s="372" customFormat="1" ht="10.5" customHeight="1" thickTop="1">
      <c r="A393" s="447">
        <v>34</v>
      </c>
      <c r="B393" s="590" t="s">
        <v>871</v>
      </c>
      <c r="C393" s="591"/>
      <c r="D393" s="591"/>
      <c r="E393" s="592"/>
      <c r="F393" s="456"/>
      <c r="G393" s="436"/>
      <c r="H393" s="441"/>
      <c r="I393" s="398"/>
      <c r="J393" s="441"/>
      <c r="K393" s="439">
        <f>G393*I393</f>
        <v>0</v>
      </c>
      <c r="L393" s="442"/>
      <c r="M393" s="443"/>
      <c r="N393" s="396"/>
      <c r="O393" s="370"/>
      <c r="P393" s="399"/>
      <c r="Q393" s="370"/>
      <c r="R393" s="370"/>
    </row>
    <row r="394" spans="1:16" s="370" customFormat="1" ht="24" customHeight="1">
      <c r="A394" s="395" t="s">
        <v>1822</v>
      </c>
      <c r="B394" s="566" t="s">
        <v>1344</v>
      </c>
      <c r="C394" s="567"/>
      <c r="D394" s="567"/>
      <c r="E394" s="568"/>
      <c r="F394" s="435" t="s">
        <v>1023</v>
      </c>
      <c r="G394" s="436">
        <v>1</v>
      </c>
      <c r="H394" s="444"/>
      <c r="I394" s="398">
        <v>9795.84</v>
      </c>
      <c r="J394" s="446"/>
      <c r="K394" s="439">
        <f>G394*I394</f>
        <v>9795.84</v>
      </c>
      <c r="L394" s="442"/>
      <c r="M394" s="443"/>
      <c r="N394" s="396" t="s">
        <v>1690</v>
      </c>
      <c r="P394" s="399"/>
    </row>
    <row r="395" spans="1:16" s="370" customFormat="1" ht="39.75" customHeight="1">
      <c r="A395" s="395" t="s">
        <v>1823</v>
      </c>
      <c r="B395" s="566" t="s">
        <v>1697</v>
      </c>
      <c r="C395" s="567"/>
      <c r="D395" s="567"/>
      <c r="E395" s="568"/>
      <c r="F395" s="435" t="s">
        <v>1023</v>
      </c>
      <c r="G395" s="436">
        <v>9</v>
      </c>
      <c r="H395" s="444"/>
      <c r="I395" s="398">
        <v>8400.69</v>
      </c>
      <c r="J395" s="446"/>
      <c r="K395" s="439">
        <f>G395*I395</f>
        <v>75606.21</v>
      </c>
      <c r="L395" s="442"/>
      <c r="M395" s="443"/>
      <c r="N395" s="396" t="s">
        <v>1691</v>
      </c>
      <c r="P395" s="399"/>
    </row>
    <row r="396" spans="1:16" s="370" customFormat="1" ht="24" customHeight="1">
      <c r="A396" s="395" t="s">
        <v>1824</v>
      </c>
      <c r="B396" s="566" t="s">
        <v>1345</v>
      </c>
      <c r="C396" s="567"/>
      <c r="D396" s="567"/>
      <c r="E396" s="568"/>
      <c r="F396" s="435" t="s">
        <v>1023</v>
      </c>
      <c r="G396" s="436">
        <v>1</v>
      </c>
      <c r="H396" s="444"/>
      <c r="I396" s="398">
        <v>5621.8</v>
      </c>
      <c r="J396" s="446"/>
      <c r="K396" s="439">
        <f>G396*I396</f>
        <v>5621.8</v>
      </c>
      <c r="L396" s="442"/>
      <c r="M396" s="443"/>
      <c r="N396" s="396" t="s">
        <v>1692</v>
      </c>
      <c r="P396" s="399"/>
    </row>
    <row r="397" spans="1:16" s="370" customFormat="1" ht="24" customHeight="1">
      <c r="A397" s="395" t="s">
        <v>1825</v>
      </c>
      <c r="B397" s="566" t="s">
        <v>1360</v>
      </c>
      <c r="C397" s="567"/>
      <c r="D397" s="567"/>
      <c r="E397" s="568"/>
      <c r="F397" s="435" t="s">
        <v>1023</v>
      </c>
      <c r="G397" s="436">
        <v>2</v>
      </c>
      <c r="H397" s="444"/>
      <c r="I397" s="398">
        <v>4547.78</v>
      </c>
      <c r="J397" s="446"/>
      <c r="K397" s="439">
        <f>G397*I397</f>
        <v>9095.56</v>
      </c>
      <c r="L397" s="442"/>
      <c r="M397" s="443">
        <f>SUM(K394:K397)</f>
        <v>100119.41</v>
      </c>
      <c r="N397" s="396" t="s">
        <v>1693</v>
      </c>
      <c r="P397" s="399"/>
    </row>
    <row r="398" spans="1:18" s="372" customFormat="1" ht="10.5" customHeight="1">
      <c r="A398" s="447">
        <v>35</v>
      </c>
      <c r="B398" s="581" t="s">
        <v>870</v>
      </c>
      <c r="C398" s="582"/>
      <c r="D398" s="582"/>
      <c r="E398" s="583"/>
      <c r="F398" s="456"/>
      <c r="G398" s="436"/>
      <c r="H398" s="441"/>
      <c r="I398" s="398"/>
      <c r="J398" s="441"/>
      <c r="K398" s="439">
        <f t="shared" si="3"/>
        <v>0</v>
      </c>
      <c r="L398" s="442"/>
      <c r="M398" s="443"/>
      <c r="N398" s="396"/>
      <c r="O398" s="370"/>
      <c r="P398" s="399"/>
      <c r="Q398" s="370"/>
      <c r="R398" s="370"/>
    </row>
    <row r="399" spans="1:14" ht="12.75" customHeight="1">
      <c r="A399" s="395" t="s">
        <v>1826</v>
      </c>
      <c r="B399" s="563" t="s">
        <v>1339</v>
      </c>
      <c r="C399" s="564"/>
      <c r="D399" s="564"/>
      <c r="E399" s="565"/>
      <c r="F399" s="435" t="s">
        <v>1023</v>
      </c>
      <c r="G399" s="436">
        <v>8</v>
      </c>
      <c r="H399" s="398"/>
      <c r="I399" s="398">
        <v>129.97</v>
      </c>
      <c r="J399" s="441"/>
      <c r="K399" s="439">
        <f t="shared" si="3"/>
        <v>1039.76</v>
      </c>
      <c r="L399" s="442"/>
      <c r="M399" s="443"/>
      <c r="N399" s="396" t="s">
        <v>1641</v>
      </c>
    </row>
    <row r="400" spans="1:14" ht="12.75" customHeight="1">
      <c r="A400" s="395" t="s">
        <v>1827</v>
      </c>
      <c r="B400" s="563" t="s">
        <v>1438</v>
      </c>
      <c r="C400" s="564"/>
      <c r="D400" s="564"/>
      <c r="E400" s="565"/>
      <c r="F400" s="435" t="s">
        <v>1023</v>
      </c>
      <c r="G400" s="436">
        <v>1</v>
      </c>
      <c r="H400" s="398"/>
      <c r="I400" s="398">
        <v>392.06</v>
      </c>
      <c r="J400" s="441"/>
      <c r="K400" s="439">
        <f t="shared" si="3"/>
        <v>392.06</v>
      </c>
      <c r="L400" s="442"/>
      <c r="M400" s="443"/>
      <c r="N400" s="396" t="s">
        <v>1427</v>
      </c>
    </row>
    <row r="401" spans="1:14" ht="12.75" customHeight="1">
      <c r="A401" s="395" t="s">
        <v>1828</v>
      </c>
      <c r="B401" s="563" t="s">
        <v>1341</v>
      </c>
      <c r="C401" s="564"/>
      <c r="D401" s="564"/>
      <c r="E401" s="565"/>
      <c r="F401" s="435" t="s">
        <v>1023</v>
      </c>
      <c r="G401" s="436">
        <v>8</v>
      </c>
      <c r="H401" s="398"/>
      <c r="I401" s="398">
        <v>72.31</v>
      </c>
      <c r="J401" s="441"/>
      <c r="K401" s="439">
        <f t="shared" si="3"/>
        <v>578.48</v>
      </c>
      <c r="L401" s="442"/>
      <c r="M401" s="443">
        <f>SUM(K399:K401)</f>
        <v>2010.3</v>
      </c>
      <c r="N401" s="396" t="s">
        <v>1427</v>
      </c>
    </row>
    <row r="402" spans="1:18" s="372" customFormat="1" ht="10.5" customHeight="1">
      <c r="A402" s="447">
        <v>36</v>
      </c>
      <c r="B402" s="581" t="s">
        <v>1062</v>
      </c>
      <c r="C402" s="582"/>
      <c r="D402" s="582"/>
      <c r="E402" s="583"/>
      <c r="F402" s="456"/>
      <c r="G402" s="436"/>
      <c r="H402" s="441"/>
      <c r="I402" s="398"/>
      <c r="J402" s="441"/>
      <c r="K402" s="439">
        <f aca="true" t="shared" si="4" ref="K402:K415">G402*I402</f>
        <v>0</v>
      </c>
      <c r="L402" s="442"/>
      <c r="M402" s="443"/>
      <c r="N402" s="396"/>
      <c r="O402" s="370"/>
      <c r="P402" s="399"/>
      <c r="Q402" s="370"/>
      <c r="R402" s="370"/>
    </row>
    <row r="403" spans="1:16" s="370" customFormat="1" ht="24" customHeight="1">
      <c r="A403" s="395" t="s">
        <v>1829</v>
      </c>
      <c r="B403" s="566" t="s">
        <v>988</v>
      </c>
      <c r="C403" s="567"/>
      <c r="D403" s="567"/>
      <c r="E403" s="568"/>
      <c r="F403" s="435" t="s">
        <v>1247</v>
      </c>
      <c r="G403" s="436">
        <v>14</v>
      </c>
      <c r="H403" s="444"/>
      <c r="I403" s="398">
        <v>1774.11</v>
      </c>
      <c r="J403" s="446"/>
      <c r="K403" s="439">
        <f t="shared" si="4"/>
        <v>24837.539999999997</v>
      </c>
      <c r="L403" s="442"/>
      <c r="M403" s="443"/>
      <c r="N403" s="396" t="s">
        <v>1642</v>
      </c>
      <c r="P403" s="399"/>
    </row>
    <row r="404" spans="1:16" s="370" customFormat="1" ht="24" customHeight="1">
      <c r="A404" s="395" t="s">
        <v>1830</v>
      </c>
      <c r="B404" s="566" t="s">
        <v>987</v>
      </c>
      <c r="C404" s="567"/>
      <c r="D404" s="567"/>
      <c r="E404" s="568"/>
      <c r="F404" s="435" t="s">
        <v>1247</v>
      </c>
      <c r="G404" s="436">
        <v>22</v>
      </c>
      <c r="H404" s="444"/>
      <c r="I404" s="398">
        <v>512.5</v>
      </c>
      <c r="J404" s="446"/>
      <c r="K404" s="439">
        <f t="shared" si="4"/>
        <v>11275</v>
      </c>
      <c r="L404" s="442"/>
      <c r="M404" s="443"/>
      <c r="N404" s="396" t="s">
        <v>1643</v>
      </c>
      <c r="P404" s="399"/>
    </row>
    <row r="405" spans="1:14" ht="12.75" customHeight="1">
      <c r="A405" s="395" t="s">
        <v>1831</v>
      </c>
      <c r="B405" s="563" t="s">
        <v>1250</v>
      </c>
      <c r="C405" s="564"/>
      <c r="D405" s="564"/>
      <c r="E405" s="565"/>
      <c r="F405" s="435" t="s">
        <v>1247</v>
      </c>
      <c r="G405" s="436">
        <v>30</v>
      </c>
      <c r="H405" s="398"/>
      <c r="I405" s="398">
        <v>44.99</v>
      </c>
      <c r="J405" s="441"/>
      <c r="K405" s="439">
        <f t="shared" si="4"/>
        <v>1349.7</v>
      </c>
      <c r="L405" s="442"/>
      <c r="M405" s="443"/>
      <c r="N405" s="396" t="s">
        <v>1427</v>
      </c>
    </row>
    <row r="406" spans="1:14" ht="12.75" customHeight="1">
      <c r="A406" s="395" t="s">
        <v>1832</v>
      </c>
      <c r="B406" s="563" t="s">
        <v>1395</v>
      </c>
      <c r="C406" s="564"/>
      <c r="D406" s="564"/>
      <c r="E406" s="565"/>
      <c r="F406" s="435" t="s">
        <v>1247</v>
      </c>
      <c r="G406" s="436">
        <v>60</v>
      </c>
      <c r="H406" s="398"/>
      <c r="I406" s="398">
        <v>126.94</v>
      </c>
      <c r="J406" s="441"/>
      <c r="K406" s="439">
        <f t="shared" si="4"/>
        <v>7616.4</v>
      </c>
      <c r="L406" s="442"/>
      <c r="M406" s="443">
        <f>SUM(K403:K406)</f>
        <v>45078.63999999999</v>
      </c>
      <c r="N406" s="396" t="s">
        <v>1427</v>
      </c>
    </row>
    <row r="407" spans="1:18" s="372" customFormat="1" ht="10.5" customHeight="1">
      <c r="A407" s="447">
        <v>37</v>
      </c>
      <c r="B407" s="581" t="s">
        <v>1025</v>
      </c>
      <c r="C407" s="582"/>
      <c r="D407" s="582"/>
      <c r="E407" s="583"/>
      <c r="F407" s="456"/>
      <c r="G407" s="436"/>
      <c r="H407" s="441"/>
      <c r="I407" s="398"/>
      <c r="J407" s="441"/>
      <c r="K407" s="439">
        <f t="shared" si="4"/>
        <v>0</v>
      </c>
      <c r="L407" s="442"/>
      <c r="M407" s="443"/>
      <c r="N407" s="396"/>
      <c r="O407" s="370"/>
      <c r="P407" s="399"/>
      <c r="Q407" s="370"/>
      <c r="R407" s="370"/>
    </row>
    <row r="408" spans="1:14" ht="12.75" customHeight="1">
      <c r="A408" s="395" t="s">
        <v>1833</v>
      </c>
      <c r="B408" s="563" t="s">
        <v>1251</v>
      </c>
      <c r="C408" s="564"/>
      <c r="D408" s="564"/>
      <c r="E408" s="565"/>
      <c r="F408" s="435" t="s">
        <v>1022</v>
      </c>
      <c r="G408" s="436">
        <v>1288.66</v>
      </c>
      <c r="H408" s="398"/>
      <c r="I408" s="398">
        <v>10.98</v>
      </c>
      <c r="J408" s="441"/>
      <c r="K408" s="439">
        <f t="shared" si="4"/>
        <v>14149.4868</v>
      </c>
      <c r="L408" s="442"/>
      <c r="M408" s="443"/>
      <c r="N408" s="396" t="s">
        <v>1644</v>
      </c>
    </row>
    <row r="409" spans="1:14" ht="12.75" customHeight="1">
      <c r="A409" s="395" t="s">
        <v>1834</v>
      </c>
      <c r="B409" s="563" t="s">
        <v>1252</v>
      </c>
      <c r="C409" s="564"/>
      <c r="D409" s="564"/>
      <c r="E409" s="565"/>
      <c r="F409" s="435" t="s">
        <v>1022</v>
      </c>
      <c r="G409" s="436">
        <v>208.13</v>
      </c>
      <c r="H409" s="398"/>
      <c r="I409" s="398">
        <v>14.46</v>
      </c>
      <c r="J409" s="441"/>
      <c r="K409" s="439">
        <f t="shared" si="4"/>
        <v>3009.5598</v>
      </c>
      <c r="L409" s="442"/>
      <c r="M409" s="443"/>
      <c r="N409" s="396" t="s">
        <v>1645</v>
      </c>
    </row>
    <row r="410" spans="1:14" ht="12.75" customHeight="1">
      <c r="A410" s="395" t="s">
        <v>1835</v>
      </c>
      <c r="B410" s="563" t="s">
        <v>994</v>
      </c>
      <c r="C410" s="564"/>
      <c r="D410" s="564"/>
      <c r="E410" s="565"/>
      <c r="F410" s="435" t="s">
        <v>1022</v>
      </c>
      <c r="G410" s="436">
        <v>76.86</v>
      </c>
      <c r="H410" s="398"/>
      <c r="I410" s="398">
        <v>17.59</v>
      </c>
      <c r="J410" s="441"/>
      <c r="K410" s="439">
        <f t="shared" si="4"/>
        <v>1351.9674</v>
      </c>
      <c r="L410" s="442"/>
      <c r="M410" s="443"/>
      <c r="N410" s="396" t="s">
        <v>1646</v>
      </c>
    </row>
    <row r="411" spans="1:14" ht="12.75" customHeight="1">
      <c r="A411" s="395" t="s">
        <v>1836</v>
      </c>
      <c r="B411" s="563" t="s">
        <v>1235</v>
      </c>
      <c r="C411" s="564"/>
      <c r="D411" s="564"/>
      <c r="E411" s="565"/>
      <c r="F411" s="435" t="s">
        <v>1022</v>
      </c>
      <c r="G411" s="436">
        <v>700.69</v>
      </c>
      <c r="H411" s="398"/>
      <c r="I411" s="398">
        <v>15.63</v>
      </c>
      <c r="J411" s="441"/>
      <c r="K411" s="439">
        <f t="shared" si="4"/>
        <v>10951.784700000002</v>
      </c>
      <c r="L411" s="442"/>
      <c r="M411" s="443"/>
      <c r="N411" s="396" t="s">
        <v>1647</v>
      </c>
    </row>
    <row r="412" spans="1:16" s="370" customFormat="1" ht="24" customHeight="1">
      <c r="A412" s="395" t="s">
        <v>1837</v>
      </c>
      <c r="B412" s="566" t="s">
        <v>1387</v>
      </c>
      <c r="C412" s="567"/>
      <c r="D412" s="567"/>
      <c r="E412" s="568"/>
      <c r="F412" s="435" t="s">
        <v>1022</v>
      </c>
      <c r="G412" s="436">
        <v>1414.84</v>
      </c>
      <c r="H412" s="444"/>
      <c r="I412" s="398">
        <v>19.19</v>
      </c>
      <c r="J412" s="446"/>
      <c r="K412" s="439">
        <f t="shared" si="4"/>
        <v>27150.7796</v>
      </c>
      <c r="L412" s="442"/>
      <c r="M412" s="443"/>
      <c r="N412" s="396" t="s">
        <v>1648</v>
      </c>
      <c r="P412" s="399"/>
    </row>
    <row r="413" spans="1:14" ht="12.75" customHeight="1">
      <c r="A413" s="395" t="s">
        <v>1838</v>
      </c>
      <c r="B413" s="563" t="s">
        <v>1253</v>
      </c>
      <c r="C413" s="564"/>
      <c r="D413" s="564"/>
      <c r="E413" s="565"/>
      <c r="F413" s="435" t="s">
        <v>1022</v>
      </c>
      <c r="G413" s="436">
        <v>165</v>
      </c>
      <c r="H413" s="398"/>
      <c r="I413" s="398">
        <v>27.51</v>
      </c>
      <c r="J413" s="441"/>
      <c r="K413" s="439">
        <f t="shared" si="4"/>
        <v>4539.150000000001</v>
      </c>
      <c r="L413" s="442"/>
      <c r="M413" s="443"/>
      <c r="N413" s="396" t="s">
        <v>1694</v>
      </c>
    </row>
    <row r="414" spans="1:16" s="370" customFormat="1" ht="24" customHeight="1">
      <c r="A414" s="395" t="s">
        <v>1839</v>
      </c>
      <c r="B414" s="566" t="s">
        <v>1237</v>
      </c>
      <c r="C414" s="567"/>
      <c r="D414" s="567"/>
      <c r="E414" s="568"/>
      <c r="F414" s="435" t="s">
        <v>1022</v>
      </c>
      <c r="G414" s="436">
        <v>76.86</v>
      </c>
      <c r="H414" s="444"/>
      <c r="I414" s="398">
        <v>18.23</v>
      </c>
      <c r="J414" s="446"/>
      <c r="K414" s="439">
        <f t="shared" si="4"/>
        <v>1401.1578</v>
      </c>
      <c r="L414" s="442"/>
      <c r="M414" s="443"/>
      <c r="N414" s="396" t="s">
        <v>1649</v>
      </c>
      <c r="P414" s="399"/>
    </row>
    <row r="415" spans="1:16" s="370" customFormat="1" ht="24" customHeight="1">
      <c r="A415" s="395" t="s">
        <v>1840</v>
      </c>
      <c r="B415" s="566" t="s">
        <v>1238</v>
      </c>
      <c r="C415" s="567"/>
      <c r="D415" s="567"/>
      <c r="E415" s="568"/>
      <c r="F415" s="435" t="s">
        <v>1022</v>
      </c>
      <c r="G415" s="436">
        <v>262.58</v>
      </c>
      <c r="H415" s="444"/>
      <c r="I415" s="398">
        <v>15.08</v>
      </c>
      <c r="J415" s="446"/>
      <c r="K415" s="439">
        <f t="shared" si="4"/>
        <v>3959.7063999999996</v>
      </c>
      <c r="L415" s="442"/>
      <c r="M415" s="443"/>
      <c r="N415" s="396" t="s">
        <v>1650</v>
      </c>
      <c r="P415" s="399"/>
    </row>
    <row r="416" spans="1:16" s="370" customFormat="1" ht="24" customHeight="1" thickBot="1">
      <c r="A416" s="395" t="s">
        <v>1841</v>
      </c>
      <c r="B416" s="566" t="s">
        <v>1239</v>
      </c>
      <c r="C416" s="567"/>
      <c r="D416" s="567"/>
      <c r="E416" s="568"/>
      <c r="F416" s="435" t="s">
        <v>1022</v>
      </c>
      <c r="G416" s="436">
        <v>531.47</v>
      </c>
      <c r="H416" s="444"/>
      <c r="I416" s="398">
        <v>55.99</v>
      </c>
      <c r="J416" s="446"/>
      <c r="K416" s="439">
        <f>G416*I416</f>
        <v>29757.005300000004</v>
      </c>
      <c r="L416" s="442"/>
      <c r="M416" s="443">
        <f>SUM(K408:K416)</f>
        <v>96270.59780000002</v>
      </c>
      <c r="N416" s="396" t="s">
        <v>1651</v>
      </c>
      <c r="P416" s="399"/>
    </row>
    <row r="417" spans="1:16" ht="18" customHeight="1" thickTop="1">
      <c r="A417" s="405" t="str">
        <f>A32</f>
        <v>DATA: 22/07/2014</v>
      </c>
      <c r="B417" s="387"/>
      <c r="C417" s="388" t="s">
        <v>989</v>
      </c>
      <c r="D417" s="387"/>
      <c r="E417" s="389"/>
      <c r="F417" s="387" t="s">
        <v>1013</v>
      </c>
      <c r="G417" s="389"/>
      <c r="H417" s="387" t="s">
        <v>1905</v>
      </c>
      <c r="I417" s="389"/>
      <c r="J417" s="387"/>
      <c r="K417" s="459">
        <f>SUM(K389:K416)</f>
        <v>2812692.4841000005</v>
      </c>
      <c r="L417" s="387"/>
      <c r="M417" s="460">
        <f>SUM(M389:M416)</f>
        <v>2812692.4841000005</v>
      </c>
      <c r="N417" s="418"/>
      <c r="P417" s="403"/>
    </row>
    <row r="418" spans="1:16" ht="18" customHeight="1" thickBot="1">
      <c r="A418" s="461"/>
      <c r="B418" s="390"/>
      <c r="C418" s="391"/>
      <c r="D418" s="392"/>
      <c r="E418" s="393"/>
      <c r="F418" s="392"/>
      <c r="G418" s="393"/>
      <c r="H418" s="392" t="s">
        <v>1021</v>
      </c>
      <c r="I418" s="393"/>
      <c r="J418" s="392"/>
      <c r="K418" s="462"/>
      <c r="L418" s="392"/>
      <c r="M418" s="463"/>
      <c r="N418" s="418"/>
      <c r="P418" s="403"/>
    </row>
    <row r="419" spans="1:13" ht="13.5" customHeight="1" thickBot="1" thickTop="1">
      <c r="A419" s="468"/>
      <c r="B419" s="468"/>
      <c r="C419" s="468"/>
      <c r="D419" s="468"/>
      <c r="E419" s="468" t="s">
        <v>1014</v>
      </c>
      <c r="F419" s="468"/>
      <c r="G419" s="468"/>
      <c r="H419" s="468"/>
      <c r="I419" s="468"/>
      <c r="J419" s="468"/>
      <c r="K419" s="468"/>
      <c r="L419" s="468"/>
      <c r="M419" s="468"/>
    </row>
    <row r="420" spans="1:14" ht="12" customHeight="1" thickTop="1">
      <c r="A420" s="469"/>
      <c r="B420" s="470" t="s">
        <v>1005</v>
      </c>
      <c r="C420" s="471"/>
      <c r="D420" s="472" t="s">
        <v>19</v>
      </c>
      <c r="E420" s="472"/>
      <c r="F420" s="472"/>
      <c r="G420" s="472"/>
      <c r="H420" s="619" t="s">
        <v>1183</v>
      </c>
      <c r="I420" s="620"/>
      <c r="J420" s="620"/>
      <c r="K420" s="621"/>
      <c r="L420" s="469"/>
      <c r="M420" s="473" t="s">
        <v>993</v>
      </c>
      <c r="N420" s="407"/>
    </row>
    <row r="421" spans="1:14" ht="12" customHeight="1" thickBot="1">
      <c r="A421" s="474"/>
      <c r="B421" s="475" t="s">
        <v>1006</v>
      </c>
      <c r="C421" s="476"/>
      <c r="D421" s="477"/>
      <c r="E421" s="477"/>
      <c r="F421" s="477"/>
      <c r="G421" s="477"/>
      <c r="H421" s="622" t="s">
        <v>1458</v>
      </c>
      <c r="I421" s="623"/>
      <c r="J421" s="623"/>
      <c r="K421" s="624"/>
      <c r="L421" s="478"/>
      <c r="M421" s="479" t="s">
        <v>1929</v>
      </c>
      <c r="N421" s="411"/>
    </row>
    <row r="422" spans="1:14" ht="12" customHeight="1" thickTop="1">
      <c r="A422" s="474"/>
      <c r="B422" s="481" t="s">
        <v>1007</v>
      </c>
      <c r="C422" s="476"/>
      <c r="D422" s="477" t="s">
        <v>1359</v>
      </c>
      <c r="E422" s="477"/>
      <c r="F422" s="477"/>
      <c r="G422" s="477"/>
      <c r="H422" s="474" t="s">
        <v>1008</v>
      </c>
      <c r="I422" s="477"/>
      <c r="J422" s="474"/>
      <c r="K422" s="477"/>
      <c r="L422" s="474"/>
      <c r="M422" s="480"/>
      <c r="N422" s="413"/>
    </row>
    <row r="423" spans="1:14" ht="12" customHeight="1" thickBot="1">
      <c r="A423" s="515"/>
      <c r="B423" s="521"/>
      <c r="C423" s="526"/>
      <c r="D423" s="521"/>
      <c r="E423" s="521"/>
      <c r="F423" s="521"/>
      <c r="G423" s="521"/>
      <c r="H423" s="515" t="s">
        <v>1009</v>
      </c>
      <c r="I423" s="521"/>
      <c r="J423" s="546"/>
      <c r="K423" s="516">
        <f>K417</f>
        <v>2812692.4841000005</v>
      </c>
      <c r="L423" s="517"/>
      <c r="M423" s="518">
        <f>M417</f>
        <v>2812692.4841000005</v>
      </c>
      <c r="N423" s="418"/>
    </row>
    <row r="424" spans="1:14" ht="12" customHeight="1" thickTop="1">
      <c r="A424" s="527"/>
      <c r="B424" s="475"/>
      <c r="C424" s="475"/>
      <c r="D424" s="475"/>
      <c r="E424" s="475"/>
      <c r="F424" s="528"/>
      <c r="G424" s="528"/>
      <c r="H424" s="529"/>
      <c r="I424" s="530"/>
      <c r="J424" s="530" t="s">
        <v>1016</v>
      </c>
      <c r="K424" s="530"/>
      <c r="L424" s="530"/>
      <c r="M424" s="531"/>
      <c r="N424" s="396"/>
    </row>
    <row r="425" spans="1:15" ht="12" customHeight="1">
      <c r="A425" s="527" t="s">
        <v>1010</v>
      </c>
      <c r="B425" s="475"/>
      <c r="C425" s="532" t="s">
        <v>1011</v>
      </c>
      <c r="D425" s="475"/>
      <c r="E425" s="475"/>
      <c r="F425" s="533" t="s">
        <v>18</v>
      </c>
      <c r="G425" s="528" t="s">
        <v>1017</v>
      </c>
      <c r="H425" s="534" t="s">
        <v>1018</v>
      </c>
      <c r="I425" s="534"/>
      <c r="J425" s="628" t="s">
        <v>465</v>
      </c>
      <c r="K425" s="629"/>
      <c r="L425" s="628" t="s">
        <v>1001</v>
      </c>
      <c r="M425" s="630"/>
      <c r="N425" s="426"/>
      <c r="O425" s="427"/>
    </row>
    <row r="426" spans="1:15" ht="3" customHeight="1" thickBot="1">
      <c r="A426" s="535"/>
      <c r="B426" s="536"/>
      <c r="C426" s="536"/>
      <c r="D426" s="536"/>
      <c r="E426" s="536"/>
      <c r="F426" s="537"/>
      <c r="G426" s="538"/>
      <c r="H426" s="536"/>
      <c r="I426" s="536"/>
      <c r="J426" s="537"/>
      <c r="K426" s="539"/>
      <c r="L426" s="536"/>
      <c r="M426" s="540"/>
      <c r="N426" s="433"/>
      <c r="O426" s="427"/>
    </row>
    <row r="427" spans="1:14" ht="9" customHeight="1" thickTop="1">
      <c r="A427" s="524">
        <v>38</v>
      </c>
      <c r="B427" s="611" t="s">
        <v>1240</v>
      </c>
      <c r="C427" s="612"/>
      <c r="D427" s="612"/>
      <c r="E427" s="613"/>
      <c r="F427" s="541"/>
      <c r="G427" s="497"/>
      <c r="H427" s="498"/>
      <c r="I427" s="499"/>
      <c r="J427" s="498"/>
      <c r="K427" s="500">
        <f aca="true" t="shared" si="5" ref="K427:K450">G427*I427</f>
        <v>0</v>
      </c>
      <c r="L427" s="501"/>
      <c r="M427" s="502"/>
      <c r="N427" s="396"/>
    </row>
    <row r="428" spans="1:18" ht="18" customHeight="1">
      <c r="A428" s="525" t="s">
        <v>1842</v>
      </c>
      <c r="B428" s="575" t="s">
        <v>1439</v>
      </c>
      <c r="C428" s="576"/>
      <c r="D428" s="576"/>
      <c r="E428" s="577"/>
      <c r="F428" s="503" t="s">
        <v>1024</v>
      </c>
      <c r="G428" s="497">
        <v>165.08</v>
      </c>
      <c r="H428" s="542"/>
      <c r="I428" s="543">
        <v>531.67</v>
      </c>
      <c r="J428" s="544">
        <f>H428*G428</f>
        <v>0</v>
      </c>
      <c r="K428" s="500">
        <f t="shared" si="5"/>
        <v>87768.0836</v>
      </c>
      <c r="L428" s="552"/>
      <c r="M428" s="553"/>
      <c r="N428" s="396" t="s">
        <v>1652</v>
      </c>
      <c r="O428" s="401"/>
      <c r="P428" s="455"/>
      <c r="Q428" s="401"/>
      <c r="R428" s="401"/>
    </row>
    <row r="429" spans="1:18" s="101" customFormat="1" ht="9" customHeight="1">
      <c r="A429" s="525" t="s">
        <v>1843</v>
      </c>
      <c r="B429" s="572" t="s">
        <v>1361</v>
      </c>
      <c r="C429" s="573"/>
      <c r="D429" s="573"/>
      <c r="E429" s="574"/>
      <c r="F429" s="503" t="s">
        <v>1022</v>
      </c>
      <c r="G429" s="497">
        <v>53.1</v>
      </c>
      <c r="H429" s="499"/>
      <c r="I429" s="543">
        <v>298.57</v>
      </c>
      <c r="J429" s="544"/>
      <c r="K429" s="500">
        <f t="shared" si="5"/>
        <v>15854.067000000001</v>
      </c>
      <c r="L429" s="552"/>
      <c r="M429" s="553"/>
      <c r="N429" s="396" t="s">
        <v>1427</v>
      </c>
      <c r="O429" s="401"/>
      <c r="P429" s="455"/>
      <c r="Q429" s="401"/>
      <c r="R429" s="401"/>
    </row>
    <row r="430" spans="1:18" s="101" customFormat="1" ht="9" customHeight="1">
      <c r="A430" s="525" t="s">
        <v>1844</v>
      </c>
      <c r="B430" s="572" t="s">
        <v>1362</v>
      </c>
      <c r="C430" s="573"/>
      <c r="D430" s="573"/>
      <c r="E430" s="574"/>
      <c r="F430" s="503" t="s">
        <v>1022</v>
      </c>
      <c r="G430" s="497">
        <v>20</v>
      </c>
      <c r="H430" s="499"/>
      <c r="I430" s="543">
        <v>388.14</v>
      </c>
      <c r="J430" s="544"/>
      <c r="K430" s="500">
        <f t="shared" si="5"/>
        <v>7762.799999999999</v>
      </c>
      <c r="L430" s="552"/>
      <c r="M430" s="553"/>
      <c r="N430" s="396" t="s">
        <v>1427</v>
      </c>
      <c r="O430" s="401"/>
      <c r="P430" s="455"/>
      <c r="Q430" s="401"/>
      <c r="R430" s="401"/>
    </row>
    <row r="431" spans="1:18" s="101" customFormat="1" ht="9" customHeight="1">
      <c r="A431" s="525" t="s">
        <v>1845</v>
      </c>
      <c r="B431" s="572" t="s">
        <v>1363</v>
      </c>
      <c r="C431" s="573"/>
      <c r="D431" s="573"/>
      <c r="E431" s="574"/>
      <c r="F431" s="503" t="s">
        <v>1022</v>
      </c>
      <c r="G431" s="497">
        <v>2</v>
      </c>
      <c r="H431" s="542"/>
      <c r="I431" s="543">
        <v>344</v>
      </c>
      <c r="J431" s="544"/>
      <c r="K431" s="500">
        <f t="shared" si="5"/>
        <v>688</v>
      </c>
      <c r="L431" s="552"/>
      <c r="M431" s="553"/>
      <c r="N431" s="396" t="s">
        <v>1427</v>
      </c>
      <c r="O431" s="401"/>
      <c r="P431" s="455"/>
      <c r="Q431" s="401"/>
      <c r="R431" s="401"/>
    </row>
    <row r="432" spans="1:18" s="372" customFormat="1" ht="9" customHeight="1">
      <c r="A432" s="525" t="s">
        <v>1846</v>
      </c>
      <c r="B432" s="578" t="s">
        <v>1263</v>
      </c>
      <c r="C432" s="579"/>
      <c r="D432" s="579"/>
      <c r="E432" s="580"/>
      <c r="F432" s="503" t="s">
        <v>1023</v>
      </c>
      <c r="G432" s="497">
        <v>1</v>
      </c>
      <c r="H432" s="499"/>
      <c r="I432" s="499">
        <v>693.22</v>
      </c>
      <c r="J432" s="498"/>
      <c r="K432" s="500">
        <f t="shared" si="5"/>
        <v>693.22</v>
      </c>
      <c r="L432" s="501"/>
      <c r="M432" s="502"/>
      <c r="N432" s="396" t="s">
        <v>1427</v>
      </c>
      <c r="O432" s="370"/>
      <c r="P432" s="399"/>
      <c r="Q432" s="370"/>
      <c r="R432" s="370"/>
    </row>
    <row r="433" spans="1:16" s="370" customFormat="1" ht="9" customHeight="1">
      <c r="A433" s="525" t="s">
        <v>1847</v>
      </c>
      <c r="B433" s="572" t="s">
        <v>1271</v>
      </c>
      <c r="C433" s="573"/>
      <c r="D433" s="573"/>
      <c r="E433" s="574"/>
      <c r="F433" s="503" t="s">
        <v>1023</v>
      </c>
      <c r="G433" s="497">
        <v>3</v>
      </c>
      <c r="H433" s="545"/>
      <c r="I433" s="499">
        <v>1036.89</v>
      </c>
      <c r="J433" s="504"/>
      <c r="K433" s="500">
        <f t="shared" si="5"/>
        <v>3110.67</v>
      </c>
      <c r="L433" s="501"/>
      <c r="M433" s="502"/>
      <c r="N433" s="396" t="s">
        <v>1427</v>
      </c>
      <c r="P433" s="399"/>
    </row>
    <row r="434" spans="1:18" s="372" customFormat="1" ht="9" customHeight="1">
      <c r="A434" s="525" t="s">
        <v>1848</v>
      </c>
      <c r="B434" s="578" t="s">
        <v>1261</v>
      </c>
      <c r="C434" s="579"/>
      <c r="D434" s="579"/>
      <c r="E434" s="580"/>
      <c r="F434" s="503" t="s">
        <v>1022</v>
      </c>
      <c r="G434" s="497">
        <v>59.34</v>
      </c>
      <c r="H434" s="499"/>
      <c r="I434" s="499">
        <v>455.6</v>
      </c>
      <c r="J434" s="498"/>
      <c r="K434" s="500">
        <f t="shared" si="5"/>
        <v>27035.304000000004</v>
      </c>
      <c r="L434" s="501"/>
      <c r="M434" s="502"/>
      <c r="N434" s="396" t="s">
        <v>1427</v>
      </c>
      <c r="O434" s="370"/>
      <c r="P434" s="399"/>
      <c r="Q434" s="370"/>
      <c r="R434" s="370"/>
    </row>
    <row r="435" spans="1:18" s="372" customFormat="1" ht="9" customHeight="1">
      <c r="A435" s="525" t="s">
        <v>1849</v>
      </c>
      <c r="B435" s="578" t="s">
        <v>1231</v>
      </c>
      <c r="C435" s="579"/>
      <c r="D435" s="579"/>
      <c r="E435" s="580"/>
      <c r="F435" s="503" t="s">
        <v>1024</v>
      </c>
      <c r="G435" s="497">
        <v>173.11</v>
      </c>
      <c r="H435" s="499"/>
      <c r="I435" s="499">
        <v>56.07</v>
      </c>
      <c r="J435" s="498"/>
      <c r="K435" s="500">
        <f t="shared" si="5"/>
        <v>9706.2777</v>
      </c>
      <c r="L435" s="501"/>
      <c r="M435" s="502"/>
      <c r="N435" s="396" t="s">
        <v>1511</v>
      </c>
      <c r="O435" s="370"/>
      <c r="P435" s="399"/>
      <c r="Q435" s="370"/>
      <c r="R435" s="370"/>
    </row>
    <row r="436" spans="1:18" s="101" customFormat="1" ht="9" customHeight="1">
      <c r="A436" s="525" t="s">
        <v>1850</v>
      </c>
      <c r="B436" s="572" t="s">
        <v>1364</v>
      </c>
      <c r="C436" s="573"/>
      <c r="D436" s="573"/>
      <c r="E436" s="574"/>
      <c r="F436" s="503" t="s">
        <v>1024</v>
      </c>
      <c r="G436" s="497">
        <v>26.55</v>
      </c>
      <c r="H436" s="542"/>
      <c r="I436" s="499">
        <v>84.1</v>
      </c>
      <c r="J436" s="544">
        <f>H436*G436</f>
        <v>0</v>
      </c>
      <c r="K436" s="500">
        <f t="shared" si="5"/>
        <v>2232.855</v>
      </c>
      <c r="L436" s="552"/>
      <c r="M436" s="553"/>
      <c r="N436" s="396" t="s">
        <v>1653</v>
      </c>
      <c r="O436" s="401"/>
      <c r="P436" s="455"/>
      <c r="Q436" s="401"/>
      <c r="R436" s="401"/>
    </row>
    <row r="437" spans="1:18" s="101" customFormat="1" ht="9" customHeight="1">
      <c r="A437" s="525" t="s">
        <v>1851</v>
      </c>
      <c r="B437" s="572" t="s">
        <v>1911</v>
      </c>
      <c r="C437" s="573"/>
      <c r="D437" s="573"/>
      <c r="E437" s="574"/>
      <c r="F437" s="503" t="s">
        <v>1024</v>
      </c>
      <c r="G437" s="497">
        <v>178.45</v>
      </c>
      <c r="H437" s="542"/>
      <c r="I437" s="499">
        <v>60.16</v>
      </c>
      <c r="J437" s="544"/>
      <c r="K437" s="500">
        <f t="shared" si="5"/>
        <v>10735.551999999998</v>
      </c>
      <c r="L437" s="552"/>
      <c r="M437" s="553"/>
      <c r="N437" s="396" t="s">
        <v>1654</v>
      </c>
      <c r="O437" s="401"/>
      <c r="P437" s="455"/>
      <c r="Q437" s="401"/>
      <c r="R437" s="401"/>
    </row>
    <row r="438" spans="1:18" s="101" customFormat="1" ht="9" customHeight="1">
      <c r="A438" s="525" t="s">
        <v>1852</v>
      </c>
      <c r="B438" s="572" t="s">
        <v>1220</v>
      </c>
      <c r="C438" s="573"/>
      <c r="D438" s="573"/>
      <c r="E438" s="574"/>
      <c r="F438" s="503" t="s">
        <v>1022</v>
      </c>
      <c r="G438" s="497">
        <v>89.23</v>
      </c>
      <c r="H438" s="542"/>
      <c r="I438" s="499">
        <v>5.07</v>
      </c>
      <c r="J438" s="544"/>
      <c r="K438" s="500">
        <f t="shared" si="5"/>
        <v>452.39610000000005</v>
      </c>
      <c r="L438" s="552"/>
      <c r="M438" s="553"/>
      <c r="N438" s="396" t="s">
        <v>1655</v>
      </c>
      <c r="O438" s="401"/>
      <c r="P438" s="455"/>
      <c r="Q438" s="401"/>
      <c r="R438" s="401"/>
    </row>
    <row r="439" spans="1:18" s="101" customFormat="1" ht="9" customHeight="1">
      <c r="A439" s="525" t="s">
        <v>1853</v>
      </c>
      <c r="B439" s="572" t="s">
        <v>960</v>
      </c>
      <c r="C439" s="573"/>
      <c r="D439" s="573"/>
      <c r="E439" s="574"/>
      <c r="F439" s="503" t="s">
        <v>1022</v>
      </c>
      <c r="G439" s="497">
        <v>89.23</v>
      </c>
      <c r="H439" s="542"/>
      <c r="I439" s="499">
        <v>41.95</v>
      </c>
      <c r="J439" s="544"/>
      <c r="K439" s="500">
        <f t="shared" si="5"/>
        <v>3743.1985000000004</v>
      </c>
      <c r="L439" s="552"/>
      <c r="M439" s="553"/>
      <c r="N439" s="396" t="s">
        <v>1518</v>
      </c>
      <c r="O439" s="401"/>
      <c r="P439" s="455"/>
      <c r="Q439" s="401"/>
      <c r="R439" s="401"/>
    </row>
    <row r="440" spans="1:18" s="101" customFormat="1" ht="9" customHeight="1">
      <c r="A440" s="525" t="s">
        <v>1854</v>
      </c>
      <c r="B440" s="572" t="s">
        <v>1236</v>
      </c>
      <c r="C440" s="573"/>
      <c r="D440" s="573"/>
      <c r="E440" s="574"/>
      <c r="F440" s="503" t="s">
        <v>1022</v>
      </c>
      <c r="G440" s="497">
        <v>89.23</v>
      </c>
      <c r="H440" s="542"/>
      <c r="I440" s="499">
        <v>19.19</v>
      </c>
      <c r="J440" s="544"/>
      <c r="K440" s="500">
        <f t="shared" si="5"/>
        <v>1712.3237000000001</v>
      </c>
      <c r="L440" s="552"/>
      <c r="M440" s="553"/>
      <c r="N440" s="396" t="s">
        <v>1656</v>
      </c>
      <c r="O440" s="401"/>
      <c r="P440" s="455"/>
      <c r="Q440" s="401"/>
      <c r="R440" s="401"/>
    </row>
    <row r="441" spans="1:18" ht="18" customHeight="1">
      <c r="A441" s="525" t="s">
        <v>1855</v>
      </c>
      <c r="B441" s="575" t="s">
        <v>1241</v>
      </c>
      <c r="C441" s="576"/>
      <c r="D441" s="576"/>
      <c r="E441" s="577"/>
      <c r="F441" s="503" t="s">
        <v>1022</v>
      </c>
      <c r="G441" s="497">
        <v>274.55</v>
      </c>
      <c r="H441" s="542"/>
      <c r="I441" s="543">
        <v>53.94</v>
      </c>
      <c r="J441" s="544"/>
      <c r="K441" s="500">
        <f t="shared" si="5"/>
        <v>14809.227</v>
      </c>
      <c r="L441" s="552"/>
      <c r="M441" s="553"/>
      <c r="N441" s="396" t="s">
        <v>1657</v>
      </c>
      <c r="O441" s="401"/>
      <c r="P441" s="455"/>
      <c r="Q441" s="401"/>
      <c r="R441" s="401"/>
    </row>
    <row r="442" spans="1:18" ht="18" customHeight="1">
      <c r="A442" s="525" t="s">
        <v>1856</v>
      </c>
      <c r="B442" s="575" t="s">
        <v>1242</v>
      </c>
      <c r="C442" s="576"/>
      <c r="D442" s="576"/>
      <c r="E442" s="577"/>
      <c r="F442" s="503" t="s">
        <v>1022</v>
      </c>
      <c r="G442" s="497">
        <v>643.91</v>
      </c>
      <c r="H442" s="542"/>
      <c r="I442" s="543">
        <v>75.52</v>
      </c>
      <c r="J442" s="544"/>
      <c r="K442" s="500">
        <f t="shared" si="5"/>
        <v>48628.083199999994</v>
      </c>
      <c r="L442" s="552"/>
      <c r="M442" s="553"/>
      <c r="N442" s="396" t="s">
        <v>1658</v>
      </c>
      <c r="O442" s="401"/>
      <c r="P442" s="455"/>
      <c r="Q442" s="401"/>
      <c r="R442" s="401"/>
    </row>
    <row r="443" spans="1:18" ht="18" customHeight="1">
      <c r="A443" s="525" t="s">
        <v>1857</v>
      </c>
      <c r="B443" s="575" t="s">
        <v>1243</v>
      </c>
      <c r="C443" s="576"/>
      <c r="D443" s="576"/>
      <c r="E443" s="577"/>
      <c r="F443" s="503" t="s">
        <v>1022</v>
      </c>
      <c r="G443" s="497">
        <v>15.55</v>
      </c>
      <c r="H443" s="542"/>
      <c r="I443" s="543">
        <v>64.73</v>
      </c>
      <c r="J443" s="544"/>
      <c r="K443" s="500">
        <f t="shared" si="5"/>
        <v>1006.5515000000001</v>
      </c>
      <c r="L443" s="552"/>
      <c r="M443" s="553"/>
      <c r="N443" s="396" t="s">
        <v>1659</v>
      </c>
      <c r="O443" s="401"/>
      <c r="P443" s="455"/>
      <c r="Q443" s="401"/>
      <c r="R443" s="401"/>
    </row>
    <row r="444" spans="1:18" s="101" customFormat="1" ht="9" customHeight="1">
      <c r="A444" s="525" t="s">
        <v>1858</v>
      </c>
      <c r="B444" s="572" t="s">
        <v>1440</v>
      </c>
      <c r="C444" s="573"/>
      <c r="D444" s="573"/>
      <c r="E444" s="574"/>
      <c r="F444" s="503" t="s">
        <v>1247</v>
      </c>
      <c r="G444" s="497">
        <v>11</v>
      </c>
      <c r="H444" s="542"/>
      <c r="I444" s="499">
        <v>1368.75</v>
      </c>
      <c r="J444" s="544"/>
      <c r="K444" s="500">
        <f t="shared" si="5"/>
        <v>15056.25</v>
      </c>
      <c r="L444" s="552"/>
      <c r="M444" s="553"/>
      <c r="N444" s="396" t="s">
        <v>1441</v>
      </c>
      <c r="O444" s="401"/>
      <c r="P444" s="455"/>
      <c r="Q444" s="401"/>
      <c r="R444" s="401"/>
    </row>
    <row r="445" spans="1:18" s="101" customFormat="1" ht="9" customHeight="1">
      <c r="A445" s="525" t="s">
        <v>1859</v>
      </c>
      <c r="B445" s="572" t="s">
        <v>1913</v>
      </c>
      <c r="C445" s="573"/>
      <c r="D445" s="573"/>
      <c r="E445" s="574"/>
      <c r="F445" s="503" t="s">
        <v>1024</v>
      </c>
      <c r="G445" s="497">
        <v>168</v>
      </c>
      <c r="H445" s="542"/>
      <c r="I445" s="499">
        <v>96.28</v>
      </c>
      <c r="J445" s="544"/>
      <c r="K445" s="500">
        <f t="shared" si="5"/>
        <v>16175.04</v>
      </c>
      <c r="L445" s="552"/>
      <c r="M445" s="553"/>
      <c r="N445" s="396" t="s">
        <v>1695</v>
      </c>
      <c r="O445" s="401"/>
      <c r="P445" s="455"/>
      <c r="Q445" s="401"/>
      <c r="R445" s="401"/>
    </row>
    <row r="446" spans="1:18" ht="18" customHeight="1">
      <c r="A446" s="525" t="s">
        <v>1860</v>
      </c>
      <c r="B446" s="575" t="s">
        <v>1912</v>
      </c>
      <c r="C446" s="576"/>
      <c r="D446" s="576"/>
      <c r="E446" s="577"/>
      <c r="F446" s="503" t="s">
        <v>1024</v>
      </c>
      <c r="G446" s="497">
        <v>92.45</v>
      </c>
      <c r="H446" s="542"/>
      <c r="I446" s="543">
        <v>109.49</v>
      </c>
      <c r="J446" s="544"/>
      <c r="K446" s="500">
        <f t="shared" si="5"/>
        <v>10122.3505</v>
      </c>
      <c r="L446" s="552"/>
      <c r="M446" s="553"/>
      <c r="N446" s="396" t="s">
        <v>1442</v>
      </c>
      <c r="O446" s="401"/>
      <c r="P446" s="455"/>
      <c r="Q446" s="401"/>
      <c r="R446" s="401"/>
    </row>
    <row r="447" spans="1:18" s="101" customFormat="1" ht="9" customHeight="1">
      <c r="A447" s="525" t="s">
        <v>1861</v>
      </c>
      <c r="B447" s="572" t="s">
        <v>1443</v>
      </c>
      <c r="C447" s="573"/>
      <c r="D447" s="573"/>
      <c r="E447" s="574"/>
      <c r="F447" s="503" t="s">
        <v>1366</v>
      </c>
      <c r="G447" s="497">
        <v>1</v>
      </c>
      <c r="H447" s="542"/>
      <c r="I447" s="499">
        <v>4037.01</v>
      </c>
      <c r="J447" s="544"/>
      <c r="K447" s="500">
        <f t="shared" si="5"/>
        <v>4037.01</v>
      </c>
      <c r="L447" s="552"/>
      <c r="M447" s="553"/>
      <c r="N447" s="396" t="s">
        <v>1444</v>
      </c>
      <c r="O447" s="401"/>
      <c r="P447" s="455"/>
      <c r="Q447" s="401"/>
      <c r="R447" s="401"/>
    </row>
    <row r="448" spans="1:18" s="101" customFormat="1" ht="9" customHeight="1">
      <c r="A448" s="525" t="s">
        <v>1862</v>
      </c>
      <c r="B448" s="572" t="s">
        <v>1262</v>
      </c>
      <c r="C448" s="573"/>
      <c r="D448" s="573"/>
      <c r="E448" s="574"/>
      <c r="F448" s="503" t="s">
        <v>1247</v>
      </c>
      <c r="G448" s="497">
        <v>4</v>
      </c>
      <c r="H448" s="542"/>
      <c r="I448" s="499">
        <v>263.73</v>
      </c>
      <c r="J448" s="544"/>
      <c r="K448" s="500">
        <f t="shared" si="5"/>
        <v>1054.92</v>
      </c>
      <c r="L448" s="552"/>
      <c r="M448" s="553"/>
      <c r="N448" s="396" t="s">
        <v>1544</v>
      </c>
      <c r="O448" s="401"/>
      <c r="P448" s="455"/>
      <c r="Q448" s="401"/>
      <c r="R448" s="401"/>
    </row>
    <row r="449" spans="1:18" s="101" customFormat="1" ht="9" customHeight="1">
      <c r="A449" s="525" t="s">
        <v>1863</v>
      </c>
      <c r="B449" s="572" t="s">
        <v>1298</v>
      </c>
      <c r="C449" s="573"/>
      <c r="D449" s="573"/>
      <c r="E449" s="574"/>
      <c r="F449" s="503" t="s">
        <v>1023</v>
      </c>
      <c r="G449" s="497">
        <v>4</v>
      </c>
      <c r="H449" s="542"/>
      <c r="I449" s="499">
        <v>63.67</v>
      </c>
      <c r="J449" s="544"/>
      <c r="K449" s="500">
        <f t="shared" si="5"/>
        <v>254.68</v>
      </c>
      <c r="L449" s="552"/>
      <c r="M449" s="553"/>
      <c r="N449" s="396" t="s">
        <v>1571</v>
      </c>
      <c r="O449" s="401"/>
      <c r="P449" s="455"/>
      <c r="Q449" s="401"/>
      <c r="R449" s="401"/>
    </row>
    <row r="450" spans="1:18" ht="18" customHeight="1">
      <c r="A450" s="525" t="s">
        <v>1864</v>
      </c>
      <c r="B450" s="575" t="s">
        <v>1278</v>
      </c>
      <c r="C450" s="576"/>
      <c r="D450" s="576"/>
      <c r="E450" s="577"/>
      <c r="F450" s="503" t="s">
        <v>1247</v>
      </c>
      <c r="G450" s="497">
        <v>4</v>
      </c>
      <c r="H450" s="542"/>
      <c r="I450" s="543">
        <v>510.52</v>
      </c>
      <c r="J450" s="544"/>
      <c r="K450" s="500">
        <f t="shared" si="5"/>
        <v>2042.08</v>
      </c>
      <c r="L450" s="552"/>
      <c r="M450" s="553"/>
      <c r="N450" s="396" t="s">
        <v>1551</v>
      </c>
      <c r="O450" s="401"/>
      <c r="P450" s="455"/>
      <c r="Q450" s="401"/>
      <c r="R450" s="401"/>
    </row>
    <row r="451" spans="1:18" ht="18" customHeight="1">
      <c r="A451" s="525" t="s">
        <v>1865</v>
      </c>
      <c r="B451" s="575" t="s">
        <v>1264</v>
      </c>
      <c r="C451" s="576"/>
      <c r="D451" s="576"/>
      <c r="E451" s="577"/>
      <c r="F451" s="503" t="s">
        <v>1024</v>
      </c>
      <c r="G451" s="497">
        <v>150</v>
      </c>
      <c r="H451" s="542"/>
      <c r="I451" s="543">
        <v>40.19</v>
      </c>
      <c r="J451" s="544"/>
      <c r="K451" s="500">
        <f aca="true" t="shared" si="6" ref="K451:K458">G451*I451</f>
        <v>6028.5</v>
      </c>
      <c r="L451" s="552"/>
      <c r="M451" s="553"/>
      <c r="N451" s="396" t="s">
        <v>1660</v>
      </c>
      <c r="O451" s="401"/>
      <c r="P451" s="455"/>
      <c r="Q451" s="401"/>
      <c r="R451" s="401"/>
    </row>
    <row r="452" spans="1:18" ht="18" customHeight="1">
      <c r="A452" s="525" t="s">
        <v>1866</v>
      </c>
      <c r="B452" s="575" t="s">
        <v>1445</v>
      </c>
      <c r="C452" s="576"/>
      <c r="D452" s="576"/>
      <c r="E452" s="577"/>
      <c r="F452" s="503" t="s">
        <v>1247</v>
      </c>
      <c r="G452" s="497">
        <v>14</v>
      </c>
      <c r="H452" s="542"/>
      <c r="I452" s="543">
        <v>126.4</v>
      </c>
      <c r="J452" s="544"/>
      <c r="K452" s="500">
        <f t="shared" si="6"/>
        <v>1769.6000000000001</v>
      </c>
      <c r="L452" s="552"/>
      <c r="M452" s="553"/>
      <c r="N452" s="396" t="s">
        <v>1661</v>
      </c>
      <c r="O452" s="401"/>
      <c r="P452" s="455"/>
      <c r="Q452" s="401"/>
      <c r="R452" s="401"/>
    </row>
    <row r="453" spans="1:18" s="101" customFormat="1" ht="9" customHeight="1">
      <c r="A453" s="525" t="s">
        <v>1867</v>
      </c>
      <c r="B453" s="572" t="s">
        <v>1265</v>
      </c>
      <c r="C453" s="573"/>
      <c r="D453" s="573"/>
      <c r="E453" s="574"/>
      <c r="F453" s="503" t="s">
        <v>1024</v>
      </c>
      <c r="G453" s="497">
        <v>48</v>
      </c>
      <c r="H453" s="542"/>
      <c r="I453" s="499">
        <v>12.77</v>
      </c>
      <c r="J453" s="544"/>
      <c r="K453" s="500">
        <f t="shared" si="6"/>
        <v>612.96</v>
      </c>
      <c r="L453" s="552"/>
      <c r="M453" s="553"/>
      <c r="N453" s="396" t="s">
        <v>1662</v>
      </c>
      <c r="O453" s="401"/>
      <c r="P453" s="455"/>
      <c r="Q453" s="401"/>
      <c r="R453" s="401"/>
    </row>
    <row r="454" spans="1:18" s="101" customFormat="1" ht="9" customHeight="1">
      <c r="A454" s="525" t="s">
        <v>1868</v>
      </c>
      <c r="B454" s="572" t="s">
        <v>1266</v>
      </c>
      <c r="C454" s="573"/>
      <c r="D454" s="573"/>
      <c r="E454" s="574"/>
      <c r="F454" s="503" t="s">
        <v>1024</v>
      </c>
      <c r="G454" s="497">
        <v>42</v>
      </c>
      <c r="H454" s="542"/>
      <c r="I454" s="499">
        <v>18.11</v>
      </c>
      <c r="J454" s="544"/>
      <c r="K454" s="500">
        <f t="shared" si="6"/>
        <v>760.62</v>
      </c>
      <c r="L454" s="552"/>
      <c r="M454" s="553"/>
      <c r="N454" s="396" t="s">
        <v>1626</v>
      </c>
      <c r="O454" s="401"/>
      <c r="P454" s="455"/>
      <c r="Q454" s="401"/>
      <c r="R454" s="401"/>
    </row>
    <row r="455" spans="1:18" s="101" customFormat="1" ht="9" customHeight="1">
      <c r="A455" s="525" t="s">
        <v>1869</v>
      </c>
      <c r="B455" s="572" t="s">
        <v>1267</v>
      </c>
      <c r="C455" s="573"/>
      <c r="D455" s="573"/>
      <c r="E455" s="574"/>
      <c r="F455" s="503" t="s">
        <v>1024</v>
      </c>
      <c r="G455" s="497">
        <v>60</v>
      </c>
      <c r="H455" s="542"/>
      <c r="I455" s="499">
        <v>20.97</v>
      </c>
      <c r="J455" s="544"/>
      <c r="K455" s="500">
        <f t="shared" si="6"/>
        <v>1258.1999999999998</v>
      </c>
      <c r="L455" s="552"/>
      <c r="M455" s="553"/>
      <c r="N455" s="396" t="s">
        <v>1663</v>
      </c>
      <c r="O455" s="401"/>
      <c r="P455" s="455"/>
      <c r="Q455" s="401"/>
      <c r="R455" s="401"/>
    </row>
    <row r="456" spans="1:18" s="101" customFormat="1" ht="9" customHeight="1">
      <c r="A456" s="525" t="s">
        <v>1870</v>
      </c>
      <c r="B456" s="572" t="s">
        <v>1268</v>
      </c>
      <c r="C456" s="573"/>
      <c r="D456" s="573"/>
      <c r="E456" s="574"/>
      <c r="F456" s="503" t="s">
        <v>1024</v>
      </c>
      <c r="G456" s="497">
        <v>250</v>
      </c>
      <c r="H456" s="542"/>
      <c r="I456" s="499">
        <v>7.53</v>
      </c>
      <c r="J456" s="544"/>
      <c r="K456" s="500">
        <f t="shared" si="6"/>
        <v>1882.5</v>
      </c>
      <c r="L456" s="552"/>
      <c r="M456" s="553"/>
      <c r="N456" s="396" t="s">
        <v>1664</v>
      </c>
      <c r="O456" s="401"/>
      <c r="P456" s="455"/>
      <c r="Q456" s="401"/>
      <c r="R456" s="401"/>
    </row>
    <row r="457" spans="1:18" s="101" customFormat="1" ht="9" customHeight="1">
      <c r="A457" s="525" t="s">
        <v>1871</v>
      </c>
      <c r="B457" s="572" t="s">
        <v>1269</v>
      </c>
      <c r="C457" s="573"/>
      <c r="D457" s="573"/>
      <c r="E457" s="574"/>
      <c r="F457" s="503" t="s">
        <v>1024</v>
      </c>
      <c r="G457" s="497">
        <v>250</v>
      </c>
      <c r="H457" s="542"/>
      <c r="I457" s="499">
        <v>9.33</v>
      </c>
      <c r="J457" s="544"/>
      <c r="K457" s="500">
        <f t="shared" si="6"/>
        <v>2332.5</v>
      </c>
      <c r="L457" s="552"/>
      <c r="M457" s="553"/>
      <c r="N457" s="396" t="s">
        <v>1665</v>
      </c>
      <c r="O457" s="401"/>
      <c r="P457" s="455"/>
      <c r="Q457" s="401"/>
      <c r="R457" s="401"/>
    </row>
    <row r="458" spans="1:18" s="101" customFormat="1" ht="9" customHeight="1">
      <c r="A458" s="525" t="s">
        <v>1872</v>
      </c>
      <c r="B458" s="572" t="s">
        <v>1270</v>
      </c>
      <c r="C458" s="573"/>
      <c r="D458" s="573"/>
      <c r="E458" s="574"/>
      <c r="F458" s="503" t="s">
        <v>1247</v>
      </c>
      <c r="G458" s="497">
        <v>1</v>
      </c>
      <c r="H458" s="542"/>
      <c r="I458" s="499">
        <v>293.56</v>
      </c>
      <c r="J458" s="544"/>
      <c r="K458" s="500">
        <f t="shared" si="6"/>
        <v>293.56</v>
      </c>
      <c r="L458" s="552"/>
      <c r="M458" s="553"/>
      <c r="N458" s="396" t="s">
        <v>1666</v>
      </c>
      <c r="O458" s="401"/>
      <c r="P458" s="455"/>
      <c r="Q458" s="401"/>
      <c r="R458" s="401"/>
    </row>
    <row r="459" spans="1:18" ht="18" customHeight="1">
      <c r="A459" s="525" t="s">
        <v>1873</v>
      </c>
      <c r="B459" s="575" t="s">
        <v>1383</v>
      </c>
      <c r="C459" s="576"/>
      <c r="D459" s="576"/>
      <c r="E459" s="577"/>
      <c r="F459" s="503" t="s">
        <v>1023</v>
      </c>
      <c r="G459" s="497">
        <v>2</v>
      </c>
      <c r="H459" s="542"/>
      <c r="I459" s="543">
        <v>4324</v>
      </c>
      <c r="J459" s="544"/>
      <c r="K459" s="500">
        <f aca="true" t="shared" si="7" ref="K459:K465">G459*I459</f>
        <v>8648</v>
      </c>
      <c r="L459" s="552"/>
      <c r="M459" s="553"/>
      <c r="N459" s="396" t="s">
        <v>1713</v>
      </c>
      <c r="O459" s="401"/>
      <c r="P459" s="455"/>
      <c r="Q459" s="401"/>
      <c r="R459" s="401"/>
    </row>
    <row r="460" spans="1:15" ht="24.75" customHeight="1">
      <c r="A460" s="525" t="s">
        <v>1874</v>
      </c>
      <c r="B460" s="572" t="s">
        <v>1382</v>
      </c>
      <c r="C460" s="573"/>
      <c r="D460" s="573"/>
      <c r="E460" s="574"/>
      <c r="F460" s="503" t="s">
        <v>1023</v>
      </c>
      <c r="G460" s="497">
        <v>12</v>
      </c>
      <c r="H460" s="498"/>
      <c r="I460" s="499">
        <v>1154.27</v>
      </c>
      <c r="J460" s="498"/>
      <c r="K460" s="500">
        <f t="shared" si="7"/>
        <v>13851.24</v>
      </c>
      <c r="L460" s="501"/>
      <c r="M460" s="502"/>
      <c r="N460" s="396" t="s">
        <v>1427</v>
      </c>
      <c r="O460" s="397"/>
    </row>
    <row r="461" spans="1:18" s="101" customFormat="1" ht="9" customHeight="1">
      <c r="A461" s="525" t="s">
        <v>1875</v>
      </c>
      <c r="B461" s="572" t="s">
        <v>1914</v>
      </c>
      <c r="C461" s="573"/>
      <c r="D461" s="573"/>
      <c r="E461" s="574"/>
      <c r="F461" s="503" t="s">
        <v>1247</v>
      </c>
      <c r="G461" s="497">
        <v>8</v>
      </c>
      <c r="H461" s="542"/>
      <c r="I461" s="499">
        <v>392.12</v>
      </c>
      <c r="J461" s="544"/>
      <c r="K461" s="500">
        <f t="shared" si="7"/>
        <v>3136.96</v>
      </c>
      <c r="L461" s="552"/>
      <c r="M461" s="553"/>
      <c r="N461" s="396" t="s">
        <v>1667</v>
      </c>
      <c r="O461" s="401"/>
      <c r="P461" s="455"/>
      <c r="Q461" s="401"/>
      <c r="R461" s="401"/>
    </row>
    <row r="462" spans="1:18" s="101" customFormat="1" ht="9" customHeight="1">
      <c r="A462" s="525" t="s">
        <v>1876</v>
      </c>
      <c r="B462" s="572" t="s">
        <v>1915</v>
      </c>
      <c r="C462" s="573"/>
      <c r="D462" s="573"/>
      <c r="E462" s="574"/>
      <c r="F462" s="503" t="s">
        <v>1247</v>
      </c>
      <c r="G462" s="497">
        <v>5</v>
      </c>
      <c r="H462" s="542"/>
      <c r="I462" s="499">
        <v>276.86</v>
      </c>
      <c r="J462" s="544"/>
      <c r="K462" s="500">
        <f t="shared" si="7"/>
        <v>1384.3000000000002</v>
      </c>
      <c r="L462" s="552"/>
      <c r="M462" s="553"/>
      <c r="N462" s="396" t="s">
        <v>1427</v>
      </c>
      <c r="O462" s="401"/>
      <c r="P462" s="455"/>
      <c r="Q462" s="401"/>
      <c r="R462" s="401"/>
    </row>
    <row r="463" spans="1:18" ht="18" customHeight="1">
      <c r="A463" s="525" t="s">
        <v>1877</v>
      </c>
      <c r="B463" s="575" t="s">
        <v>1249</v>
      </c>
      <c r="C463" s="576"/>
      <c r="D463" s="576"/>
      <c r="E463" s="577"/>
      <c r="F463" s="503" t="s">
        <v>1247</v>
      </c>
      <c r="G463" s="497">
        <v>1</v>
      </c>
      <c r="H463" s="542"/>
      <c r="I463" s="543">
        <v>5223.82</v>
      </c>
      <c r="J463" s="544"/>
      <c r="K463" s="500">
        <f t="shared" si="7"/>
        <v>5223.82</v>
      </c>
      <c r="L463" s="552"/>
      <c r="M463" s="553"/>
      <c r="N463" s="396" t="s">
        <v>1668</v>
      </c>
      <c r="O463" s="401"/>
      <c r="P463" s="455"/>
      <c r="Q463" s="401"/>
      <c r="R463" s="401"/>
    </row>
    <row r="464" spans="1:18" ht="18" customHeight="1">
      <c r="A464" s="525" t="s">
        <v>1878</v>
      </c>
      <c r="B464" s="575" t="s">
        <v>1365</v>
      </c>
      <c r="C464" s="576"/>
      <c r="D464" s="576"/>
      <c r="E464" s="577"/>
      <c r="F464" s="503" t="s">
        <v>1366</v>
      </c>
      <c r="G464" s="497">
        <v>1</v>
      </c>
      <c r="H464" s="542"/>
      <c r="I464" s="543">
        <v>739.66</v>
      </c>
      <c r="J464" s="544"/>
      <c r="K464" s="500">
        <f t="shared" si="7"/>
        <v>739.66</v>
      </c>
      <c r="L464" s="552"/>
      <c r="M464" s="553"/>
      <c r="N464" s="396" t="s">
        <v>1675</v>
      </c>
      <c r="O464" s="401"/>
      <c r="P464" s="455"/>
      <c r="Q464" s="401"/>
      <c r="R464" s="401"/>
    </row>
    <row r="465" spans="1:18" ht="18" customHeight="1" thickBot="1">
      <c r="A465" s="525" t="s">
        <v>1879</v>
      </c>
      <c r="B465" s="575" t="s">
        <v>1414</v>
      </c>
      <c r="C465" s="576"/>
      <c r="D465" s="576"/>
      <c r="E465" s="577"/>
      <c r="F465" s="503" t="s">
        <v>1366</v>
      </c>
      <c r="G465" s="497">
        <v>1</v>
      </c>
      <c r="H465" s="542"/>
      <c r="I465" s="543">
        <v>6672.3</v>
      </c>
      <c r="J465" s="544"/>
      <c r="K465" s="500">
        <f t="shared" si="7"/>
        <v>6672.3</v>
      </c>
      <c r="L465" s="442"/>
      <c r="M465" s="443">
        <f>SUM(K427:K465)</f>
        <v>339275.6598</v>
      </c>
      <c r="N465" s="396" t="s">
        <v>1427</v>
      </c>
      <c r="O465" s="401"/>
      <c r="P465" s="455"/>
      <c r="Q465" s="401"/>
      <c r="R465" s="401"/>
    </row>
    <row r="466" spans="1:16" ht="12" customHeight="1" thickTop="1">
      <c r="A466" s="404" t="str">
        <f>A32</f>
        <v>DATA: 22/07/2014</v>
      </c>
      <c r="B466" s="376"/>
      <c r="C466" s="505" t="s">
        <v>989</v>
      </c>
      <c r="D466" s="376"/>
      <c r="E466" s="506"/>
      <c r="F466" s="376" t="s">
        <v>1013</v>
      </c>
      <c r="G466" s="506"/>
      <c r="H466" s="376" t="s">
        <v>1905</v>
      </c>
      <c r="I466" s="506"/>
      <c r="J466" s="376"/>
      <c r="K466" s="507">
        <f>SUM(K423:K465)</f>
        <v>3151968.143900001</v>
      </c>
      <c r="L466" s="376"/>
      <c r="M466" s="508">
        <f>SUM(M423:M465)</f>
        <v>3151968.1439000005</v>
      </c>
      <c r="N466" s="418"/>
      <c r="P466" s="403"/>
    </row>
    <row r="467" spans="1:16" ht="12" customHeight="1" thickBot="1">
      <c r="A467" s="509"/>
      <c r="B467" s="510"/>
      <c r="C467" s="511"/>
      <c r="D467" s="383"/>
      <c r="E467" s="512"/>
      <c r="F467" s="383"/>
      <c r="G467" s="512"/>
      <c r="H467" s="383" t="s">
        <v>1021</v>
      </c>
      <c r="I467" s="512"/>
      <c r="J467" s="383"/>
      <c r="K467" s="513"/>
      <c r="L467" s="383"/>
      <c r="M467" s="514"/>
      <c r="N467" s="418"/>
      <c r="P467" s="403"/>
    </row>
    <row r="468" ht="16.5" customHeight="1" thickBot="1" thickTop="1">
      <c r="E468" s="373" t="s">
        <v>1014</v>
      </c>
    </row>
    <row r="469" spans="1:14" ht="15.75" customHeight="1" thickTop="1">
      <c r="A469" s="404"/>
      <c r="B469" s="374" t="s">
        <v>1005</v>
      </c>
      <c r="C469" s="375"/>
      <c r="D469" s="376" t="s">
        <v>19</v>
      </c>
      <c r="E469" s="376"/>
      <c r="F469" s="376"/>
      <c r="G469" s="376"/>
      <c r="H469" s="554" t="s">
        <v>1183</v>
      </c>
      <c r="I469" s="555"/>
      <c r="J469" s="555"/>
      <c r="K469" s="556"/>
      <c r="L469" s="405"/>
      <c r="M469" s="406" t="s">
        <v>993</v>
      </c>
      <c r="N469" s="407"/>
    </row>
    <row r="470" spans="1:14" ht="15.75" customHeight="1" thickBot="1">
      <c r="A470" s="408"/>
      <c r="B470" s="377" t="s">
        <v>1006</v>
      </c>
      <c r="C470" s="378"/>
      <c r="D470" s="379"/>
      <c r="E470" s="379"/>
      <c r="F470" s="379"/>
      <c r="G470" s="379"/>
      <c r="H470" s="557" t="s">
        <v>1458</v>
      </c>
      <c r="I470" s="558"/>
      <c r="J470" s="558"/>
      <c r="K470" s="559"/>
      <c r="L470" s="409"/>
      <c r="M470" s="410" t="s">
        <v>1930</v>
      </c>
      <c r="N470" s="411"/>
    </row>
    <row r="471" spans="1:14" ht="15.75" customHeight="1" thickTop="1">
      <c r="A471" s="408"/>
      <c r="B471" s="380" t="s">
        <v>1007</v>
      </c>
      <c r="C471" s="378"/>
      <c r="D471" s="379" t="s">
        <v>1359</v>
      </c>
      <c r="E471" s="379"/>
      <c r="F471" s="379"/>
      <c r="G471" s="379"/>
      <c r="H471" s="408" t="s">
        <v>1008</v>
      </c>
      <c r="J471" s="408"/>
      <c r="L471" s="408"/>
      <c r="M471" s="412"/>
      <c r="N471" s="413"/>
    </row>
    <row r="472" spans="1:14" ht="15.75" customHeight="1" thickBot="1">
      <c r="A472" s="414"/>
      <c r="B472" s="381"/>
      <c r="C472" s="382"/>
      <c r="D472" s="383"/>
      <c r="E472" s="383"/>
      <c r="F472" s="383"/>
      <c r="G472" s="383"/>
      <c r="H472" s="414" t="s">
        <v>1009</v>
      </c>
      <c r="I472" s="392"/>
      <c r="J472" s="414"/>
      <c r="K472" s="415">
        <f>K466</f>
        <v>3151968.143900001</v>
      </c>
      <c r="L472" s="416"/>
      <c r="M472" s="417">
        <f>M466</f>
        <v>3151968.1439000005</v>
      </c>
      <c r="N472" s="418"/>
    </row>
    <row r="473" spans="1:14" ht="13.5" customHeight="1" thickTop="1">
      <c r="A473" s="419"/>
      <c r="B473" s="384"/>
      <c r="C473" s="384"/>
      <c r="D473" s="384"/>
      <c r="E473" s="384"/>
      <c r="F473" s="420"/>
      <c r="G473" s="420"/>
      <c r="H473" s="421"/>
      <c r="I473" s="422"/>
      <c r="J473" s="422" t="s">
        <v>1016</v>
      </c>
      <c r="K473" s="422"/>
      <c r="L473" s="422"/>
      <c r="M473" s="423"/>
      <c r="N473" s="396"/>
    </row>
    <row r="474" spans="1:15" ht="13.5" customHeight="1">
      <c r="A474" s="419" t="s">
        <v>1010</v>
      </c>
      <c r="B474" s="384"/>
      <c r="C474" s="385" t="s">
        <v>1011</v>
      </c>
      <c r="D474" s="384"/>
      <c r="E474" s="384"/>
      <c r="F474" s="424" t="s">
        <v>18</v>
      </c>
      <c r="G474" s="420" t="s">
        <v>1017</v>
      </c>
      <c r="H474" s="425" t="s">
        <v>1018</v>
      </c>
      <c r="I474" s="425"/>
      <c r="J474" s="560" t="s">
        <v>465</v>
      </c>
      <c r="K474" s="561"/>
      <c r="L474" s="560" t="s">
        <v>1001</v>
      </c>
      <c r="M474" s="562"/>
      <c r="N474" s="426"/>
      <c r="O474" s="427"/>
    </row>
    <row r="475" spans="1:15" ht="6" customHeight="1" thickBot="1">
      <c r="A475" s="428"/>
      <c r="B475" s="386"/>
      <c r="C475" s="386"/>
      <c r="D475" s="386"/>
      <c r="E475" s="386"/>
      <c r="F475" s="429"/>
      <c r="G475" s="430"/>
      <c r="H475" s="386"/>
      <c r="I475" s="386"/>
      <c r="J475" s="429"/>
      <c r="K475" s="431"/>
      <c r="L475" s="386"/>
      <c r="M475" s="432"/>
      <c r="N475" s="433"/>
      <c r="O475" s="427"/>
    </row>
    <row r="476" spans="1:18" s="371" customFormat="1" ht="12" customHeight="1" thickTop="1">
      <c r="A476" s="457" t="s">
        <v>1719</v>
      </c>
      <c r="B476" s="599" t="s">
        <v>1254</v>
      </c>
      <c r="C476" s="600"/>
      <c r="D476" s="600"/>
      <c r="E476" s="601"/>
      <c r="F476" s="435"/>
      <c r="G476" s="436"/>
      <c r="H476" s="458"/>
      <c r="I476" s="445"/>
      <c r="J476" s="441"/>
      <c r="K476" s="445">
        <f aca="true" t="shared" si="8" ref="K476:K481">G476*I476</f>
        <v>0</v>
      </c>
      <c r="L476" s="398"/>
      <c r="M476" s="443"/>
      <c r="N476" s="400"/>
      <c r="O476" s="401"/>
      <c r="P476" s="402"/>
      <c r="Q476" s="401"/>
      <c r="R476" s="401"/>
    </row>
    <row r="477" spans="1:15" ht="36.75" customHeight="1">
      <c r="A477" s="395" t="s">
        <v>1880</v>
      </c>
      <c r="B477" s="566" t="s">
        <v>1259</v>
      </c>
      <c r="C477" s="567"/>
      <c r="D477" s="567"/>
      <c r="E477" s="568"/>
      <c r="F477" s="435" t="s">
        <v>1022</v>
      </c>
      <c r="G477" s="436">
        <v>28.78</v>
      </c>
      <c r="H477" s="441"/>
      <c r="I477" s="398">
        <v>256.62</v>
      </c>
      <c r="J477" s="441"/>
      <c r="K477" s="439">
        <f t="shared" si="8"/>
        <v>7385.5236</v>
      </c>
      <c r="L477" s="442"/>
      <c r="M477" s="443"/>
      <c r="N477" s="396" t="s">
        <v>1427</v>
      </c>
      <c r="O477" s="397"/>
    </row>
    <row r="478" spans="1:18" s="372" customFormat="1" ht="12" customHeight="1">
      <c r="A478" s="395" t="s">
        <v>1881</v>
      </c>
      <c r="B478" s="563" t="s">
        <v>1210</v>
      </c>
      <c r="C478" s="564"/>
      <c r="D478" s="564"/>
      <c r="E478" s="565"/>
      <c r="F478" s="435" t="s">
        <v>1022</v>
      </c>
      <c r="G478" s="436">
        <v>0.64</v>
      </c>
      <c r="H478" s="398"/>
      <c r="I478" s="398">
        <v>305.13</v>
      </c>
      <c r="J478" s="441"/>
      <c r="K478" s="439">
        <f t="shared" si="8"/>
        <v>195.2832</v>
      </c>
      <c r="L478" s="442"/>
      <c r="M478" s="443"/>
      <c r="N478" s="396" t="s">
        <v>1503</v>
      </c>
      <c r="O478" s="370"/>
      <c r="P478" s="399"/>
      <c r="Q478" s="370"/>
      <c r="R478" s="370"/>
    </row>
    <row r="479" spans="1:16" s="370" customFormat="1" ht="24.75" customHeight="1">
      <c r="A479" s="395" t="s">
        <v>1882</v>
      </c>
      <c r="B479" s="566" t="s">
        <v>1238</v>
      </c>
      <c r="C479" s="567"/>
      <c r="D479" s="567"/>
      <c r="E479" s="568"/>
      <c r="F479" s="435" t="s">
        <v>1022</v>
      </c>
      <c r="G479" s="436">
        <v>1.28</v>
      </c>
      <c r="H479" s="444"/>
      <c r="I479" s="398">
        <v>15.08</v>
      </c>
      <c r="J479" s="446"/>
      <c r="K479" s="439">
        <f t="shared" si="8"/>
        <v>19.302400000000002</v>
      </c>
      <c r="L479" s="442"/>
      <c r="M479" s="443"/>
      <c r="N479" s="396" t="s">
        <v>1650</v>
      </c>
      <c r="P479" s="399"/>
    </row>
    <row r="480" spans="1:16" s="370" customFormat="1" ht="24.75" customHeight="1">
      <c r="A480" s="395" t="s">
        <v>1883</v>
      </c>
      <c r="B480" s="566" t="s">
        <v>1676</v>
      </c>
      <c r="C480" s="567"/>
      <c r="D480" s="567"/>
      <c r="E480" s="568"/>
      <c r="F480" s="435" t="s">
        <v>1022</v>
      </c>
      <c r="G480" s="436">
        <v>10</v>
      </c>
      <c r="H480" s="444"/>
      <c r="I480" s="398">
        <v>67.38</v>
      </c>
      <c r="J480" s="446"/>
      <c r="K480" s="439">
        <f t="shared" si="8"/>
        <v>673.8</v>
      </c>
      <c r="L480" s="442"/>
      <c r="M480" s="443"/>
      <c r="N480" s="396" t="s">
        <v>1521</v>
      </c>
      <c r="P480" s="399"/>
    </row>
    <row r="481" spans="1:16" s="370" customFormat="1" ht="24.75" customHeight="1">
      <c r="A481" s="395" t="s">
        <v>1884</v>
      </c>
      <c r="B481" s="566" t="s">
        <v>1223</v>
      </c>
      <c r="C481" s="567"/>
      <c r="D481" s="567"/>
      <c r="E481" s="568"/>
      <c r="F481" s="435" t="s">
        <v>1022</v>
      </c>
      <c r="G481" s="436">
        <v>50</v>
      </c>
      <c r="H481" s="444"/>
      <c r="I481" s="398">
        <v>51.83</v>
      </c>
      <c r="J481" s="446"/>
      <c r="K481" s="439">
        <f t="shared" si="8"/>
        <v>2591.5</v>
      </c>
      <c r="L481" s="442"/>
      <c r="M481" s="443"/>
      <c r="N481" s="396" t="s">
        <v>1522</v>
      </c>
      <c r="P481" s="399"/>
    </row>
    <row r="482" spans="1:18" s="372" customFormat="1" ht="12" customHeight="1">
      <c r="A482" s="395" t="s">
        <v>1885</v>
      </c>
      <c r="B482" s="563" t="s">
        <v>1231</v>
      </c>
      <c r="C482" s="564"/>
      <c r="D482" s="564"/>
      <c r="E482" s="565"/>
      <c r="F482" s="435" t="s">
        <v>1024</v>
      </c>
      <c r="G482" s="436">
        <v>36</v>
      </c>
      <c r="H482" s="398"/>
      <c r="I482" s="398">
        <v>56.07</v>
      </c>
      <c r="J482" s="441"/>
      <c r="K482" s="439">
        <f>G482*I482</f>
        <v>2018.52</v>
      </c>
      <c r="L482" s="442"/>
      <c r="M482" s="443"/>
      <c r="N482" s="396" t="s">
        <v>1511</v>
      </c>
      <c r="O482" s="370"/>
      <c r="P482" s="399"/>
      <c r="Q482" s="370"/>
      <c r="R482" s="370"/>
    </row>
    <row r="483" spans="1:18" s="372" customFormat="1" ht="12" customHeight="1">
      <c r="A483" s="395" t="s">
        <v>1886</v>
      </c>
      <c r="B483" s="563" t="s">
        <v>1446</v>
      </c>
      <c r="C483" s="564"/>
      <c r="D483" s="564"/>
      <c r="E483" s="565"/>
      <c r="F483" s="435" t="s">
        <v>1024</v>
      </c>
      <c r="G483" s="436">
        <v>44</v>
      </c>
      <c r="H483" s="398"/>
      <c r="I483" s="398">
        <v>69.47</v>
      </c>
      <c r="J483" s="441"/>
      <c r="K483" s="439">
        <f aca="true" t="shared" si="9" ref="K483:K491">G483*I483</f>
        <v>3056.68</v>
      </c>
      <c r="L483" s="442"/>
      <c r="M483" s="443"/>
      <c r="N483" s="396" t="s">
        <v>1427</v>
      </c>
      <c r="O483" s="370"/>
      <c r="P483" s="399"/>
      <c r="Q483" s="370"/>
      <c r="R483" s="370"/>
    </row>
    <row r="484" spans="1:18" s="372" customFormat="1" ht="12" customHeight="1">
      <c r="A484" s="395" t="s">
        <v>1887</v>
      </c>
      <c r="B484" s="563" t="s">
        <v>1380</v>
      </c>
      <c r="C484" s="564"/>
      <c r="D484" s="564"/>
      <c r="E484" s="565"/>
      <c r="F484" s="435" t="s">
        <v>1022</v>
      </c>
      <c r="G484" s="436">
        <v>88.67</v>
      </c>
      <c r="H484" s="398"/>
      <c r="I484" s="398">
        <v>9.78</v>
      </c>
      <c r="J484" s="441"/>
      <c r="K484" s="439">
        <f t="shared" si="9"/>
        <v>867.1926</v>
      </c>
      <c r="L484" s="442"/>
      <c r="M484" s="443"/>
      <c r="N484" s="396" t="s">
        <v>1376</v>
      </c>
      <c r="O484" s="370"/>
      <c r="P484" s="399"/>
      <c r="Q484" s="370"/>
      <c r="R484" s="370"/>
    </row>
    <row r="485" spans="1:18" s="372" customFormat="1" ht="12" customHeight="1">
      <c r="A485" s="395" t="s">
        <v>1888</v>
      </c>
      <c r="B485" s="563" t="s">
        <v>1384</v>
      </c>
      <c r="C485" s="564"/>
      <c r="D485" s="564"/>
      <c r="E485" s="565"/>
      <c r="F485" s="435" t="s">
        <v>1022</v>
      </c>
      <c r="G485" s="436">
        <v>88.67</v>
      </c>
      <c r="H485" s="398"/>
      <c r="I485" s="398">
        <v>193.94</v>
      </c>
      <c r="J485" s="441"/>
      <c r="K485" s="439">
        <f t="shared" si="9"/>
        <v>17196.6598</v>
      </c>
      <c r="L485" s="442"/>
      <c r="M485" s="443"/>
      <c r="N485" s="396" t="s">
        <v>1427</v>
      </c>
      <c r="O485" s="370"/>
      <c r="P485" s="399"/>
      <c r="Q485" s="370"/>
      <c r="R485" s="370"/>
    </row>
    <row r="486" spans="1:16" s="370" customFormat="1" ht="24.75" customHeight="1">
      <c r="A486" s="395" t="s">
        <v>1889</v>
      </c>
      <c r="B486" s="566" t="s">
        <v>1368</v>
      </c>
      <c r="C486" s="567"/>
      <c r="D486" s="567"/>
      <c r="E486" s="568"/>
      <c r="F486" s="435" t="s">
        <v>1022</v>
      </c>
      <c r="G486" s="436">
        <v>88.67</v>
      </c>
      <c r="H486" s="444"/>
      <c r="I486" s="398">
        <v>50.16</v>
      </c>
      <c r="J486" s="446"/>
      <c r="K486" s="439">
        <f t="shared" si="9"/>
        <v>4447.687199999999</v>
      </c>
      <c r="L486" s="442"/>
      <c r="M486" s="443"/>
      <c r="N486" s="396" t="s">
        <v>1669</v>
      </c>
      <c r="P486" s="399"/>
    </row>
    <row r="487" spans="1:18" s="372" customFormat="1" ht="12" customHeight="1">
      <c r="A487" s="395" t="s">
        <v>1890</v>
      </c>
      <c r="B487" s="563" t="s">
        <v>1255</v>
      </c>
      <c r="C487" s="564"/>
      <c r="D487" s="564"/>
      <c r="E487" s="565"/>
      <c r="F487" s="435" t="s">
        <v>1079</v>
      </c>
      <c r="G487" s="436">
        <v>16.2</v>
      </c>
      <c r="H487" s="398"/>
      <c r="I487" s="398">
        <v>114.07</v>
      </c>
      <c r="J487" s="441"/>
      <c r="K487" s="439">
        <f>G487*I487</f>
        <v>1847.9339999999997</v>
      </c>
      <c r="L487" s="442"/>
      <c r="M487" s="443"/>
      <c r="N487" s="396" t="s">
        <v>1670</v>
      </c>
      <c r="O487" s="370"/>
      <c r="P487" s="399"/>
      <c r="Q487" s="370"/>
      <c r="R487" s="370"/>
    </row>
    <row r="488" spans="1:18" s="372" customFormat="1" ht="12" customHeight="1">
      <c r="A488" s="395" t="s">
        <v>1891</v>
      </c>
      <c r="B488" s="563" t="s">
        <v>1256</v>
      </c>
      <c r="C488" s="564"/>
      <c r="D488" s="564"/>
      <c r="E488" s="565"/>
      <c r="F488" s="435" t="s">
        <v>1023</v>
      </c>
      <c r="G488" s="436">
        <v>1</v>
      </c>
      <c r="H488" s="398"/>
      <c r="I488" s="398">
        <v>1041.63</v>
      </c>
      <c r="J488" s="441"/>
      <c r="K488" s="439">
        <f t="shared" si="9"/>
        <v>1041.63</v>
      </c>
      <c r="L488" s="442"/>
      <c r="M488" s="443"/>
      <c r="N488" s="396" t="s">
        <v>1714</v>
      </c>
      <c r="O488" s="370"/>
      <c r="P488" s="399"/>
      <c r="Q488" s="370"/>
      <c r="R488" s="370"/>
    </row>
    <row r="489" spans="1:18" s="372" customFormat="1" ht="12" customHeight="1">
      <c r="A489" s="395" t="s">
        <v>1892</v>
      </c>
      <c r="B489" s="563" t="s">
        <v>1257</v>
      </c>
      <c r="C489" s="564"/>
      <c r="D489" s="564"/>
      <c r="E489" s="565"/>
      <c r="F489" s="435" t="s">
        <v>1023</v>
      </c>
      <c r="G489" s="436">
        <v>1</v>
      </c>
      <c r="H489" s="398"/>
      <c r="I489" s="398">
        <v>1180.18</v>
      </c>
      <c r="J489" s="441"/>
      <c r="K489" s="439">
        <f t="shared" si="9"/>
        <v>1180.18</v>
      </c>
      <c r="L489" s="442"/>
      <c r="M489" s="443"/>
      <c r="N489" s="396" t="s">
        <v>1715</v>
      </c>
      <c r="O489" s="370"/>
      <c r="P489" s="399"/>
      <c r="Q489" s="370"/>
      <c r="R489" s="370"/>
    </row>
    <row r="490" spans="1:18" s="372" customFormat="1" ht="12" customHeight="1">
      <c r="A490" s="395" t="s">
        <v>1893</v>
      </c>
      <c r="B490" s="563" t="s">
        <v>1258</v>
      </c>
      <c r="C490" s="564"/>
      <c r="D490" s="564"/>
      <c r="E490" s="565"/>
      <c r="F490" s="435" t="s">
        <v>1023</v>
      </c>
      <c r="G490" s="436">
        <v>1</v>
      </c>
      <c r="H490" s="398"/>
      <c r="I490" s="398">
        <v>2321.09</v>
      </c>
      <c r="J490" s="441"/>
      <c r="K490" s="439">
        <f t="shared" si="9"/>
        <v>2321.09</v>
      </c>
      <c r="L490" s="442"/>
      <c r="M490" s="443"/>
      <c r="N490" s="396" t="s">
        <v>1716</v>
      </c>
      <c r="O490" s="370"/>
      <c r="P490" s="399"/>
      <c r="Q490" s="370"/>
      <c r="R490" s="370"/>
    </row>
    <row r="491" spans="1:15" ht="36.75" customHeight="1">
      <c r="A491" s="395" t="s">
        <v>1894</v>
      </c>
      <c r="B491" s="566" t="s">
        <v>1447</v>
      </c>
      <c r="C491" s="567"/>
      <c r="D491" s="567"/>
      <c r="E491" s="568"/>
      <c r="F491" s="435" t="s">
        <v>1247</v>
      </c>
      <c r="G491" s="436">
        <v>1</v>
      </c>
      <c r="H491" s="441"/>
      <c r="I491" s="398">
        <v>4210.7</v>
      </c>
      <c r="J491" s="441"/>
      <c r="K491" s="439">
        <f t="shared" si="9"/>
        <v>4210.7</v>
      </c>
      <c r="L491" s="442"/>
      <c r="M491" s="443">
        <f>SUM(K477:K491)</f>
        <v>49053.682799999995</v>
      </c>
      <c r="N491" s="396" t="s">
        <v>1696</v>
      </c>
      <c r="O491" s="397"/>
    </row>
    <row r="492" spans="1:18" s="371" customFormat="1" ht="12" customHeight="1">
      <c r="A492" s="457">
        <v>40</v>
      </c>
      <c r="B492" s="599" t="s">
        <v>1244</v>
      </c>
      <c r="C492" s="600"/>
      <c r="D492" s="600"/>
      <c r="E492" s="601"/>
      <c r="F492" s="435"/>
      <c r="G492" s="436"/>
      <c r="H492" s="458"/>
      <c r="I492" s="445"/>
      <c r="J492" s="441"/>
      <c r="K492" s="445">
        <f aca="true" t="shared" si="10" ref="K492:K502">G492*I492</f>
        <v>0</v>
      </c>
      <c r="L492" s="398"/>
      <c r="M492" s="443"/>
      <c r="N492" s="400"/>
      <c r="O492" s="401"/>
      <c r="P492" s="402"/>
      <c r="Q492" s="401"/>
      <c r="R492" s="401"/>
    </row>
    <row r="493" spans="1:18" s="372" customFormat="1" ht="12" customHeight="1">
      <c r="A493" s="395" t="s">
        <v>1895</v>
      </c>
      <c r="B493" s="563" t="s">
        <v>992</v>
      </c>
      <c r="C493" s="564"/>
      <c r="D493" s="564"/>
      <c r="E493" s="565"/>
      <c r="F493" s="435" t="s">
        <v>1079</v>
      </c>
      <c r="G493" s="436">
        <v>17.25</v>
      </c>
      <c r="H493" s="398"/>
      <c r="I493" s="398">
        <v>118.95</v>
      </c>
      <c r="J493" s="441"/>
      <c r="K493" s="439">
        <f t="shared" si="10"/>
        <v>2051.8875000000003</v>
      </c>
      <c r="L493" s="442"/>
      <c r="M493" s="443"/>
      <c r="N493" s="396" t="s">
        <v>1671</v>
      </c>
      <c r="O493" s="370"/>
      <c r="P493" s="399"/>
      <c r="Q493" s="370"/>
      <c r="R493" s="370"/>
    </row>
    <row r="494" spans="1:18" s="372" customFormat="1" ht="12" customHeight="1">
      <c r="A494" s="395" t="s">
        <v>1896</v>
      </c>
      <c r="B494" s="563" t="s">
        <v>1245</v>
      </c>
      <c r="C494" s="564"/>
      <c r="D494" s="564"/>
      <c r="E494" s="565"/>
      <c r="F494" s="435" t="s">
        <v>1022</v>
      </c>
      <c r="G494" s="436">
        <v>345</v>
      </c>
      <c r="H494" s="398"/>
      <c r="I494" s="398">
        <v>16.01</v>
      </c>
      <c r="J494" s="441"/>
      <c r="K494" s="439">
        <f t="shared" si="10"/>
        <v>5523.450000000001</v>
      </c>
      <c r="L494" s="442"/>
      <c r="M494" s="443"/>
      <c r="N494" s="396" t="s">
        <v>1672</v>
      </c>
      <c r="O494" s="370"/>
      <c r="P494" s="399"/>
      <c r="Q494" s="370"/>
      <c r="R494" s="370"/>
    </row>
    <row r="495" spans="1:18" s="372" customFormat="1" ht="12" customHeight="1">
      <c r="A495" s="395" t="s">
        <v>1897</v>
      </c>
      <c r="B495" s="563" t="s">
        <v>1246</v>
      </c>
      <c r="C495" s="564"/>
      <c r="D495" s="564"/>
      <c r="E495" s="565"/>
      <c r="F495" s="435" t="s">
        <v>1023</v>
      </c>
      <c r="G495" s="436">
        <v>10</v>
      </c>
      <c r="H495" s="398"/>
      <c r="I495" s="398">
        <v>805.95</v>
      </c>
      <c r="J495" s="441"/>
      <c r="K495" s="439">
        <f>G495*I495</f>
        <v>8059.5</v>
      </c>
      <c r="L495" s="442"/>
      <c r="M495" s="443"/>
      <c r="N495" s="396" t="s">
        <v>1701</v>
      </c>
      <c r="O495" s="370"/>
      <c r="P495" s="399" t="s">
        <v>1702</v>
      </c>
      <c r="Q495" s="370"/>
      <c r="R495" s="370"/>
    </row>
    <row r="496" spans="1:18" s="372" customFormat="1" ht="12" customHeight="1">
      <c r="A496" s="395" t="s">
        <v>1898</v>
      </c>
      <c r="B496" s="563" t="s">
        <v>1698</v>
      </c>
      <c r="C496" s="564"/>
      <c r="D496" s="564"/>
      <c r="E496" s="565"/>
      <c r="F496" s="435" t="s">
        <v>1023</v>
      </c>
      <c r="G496" s="436">
        <v>11</v>
      </c>
      <c r="H496" s="398"/>
      <c r="I496" s="398">
        <v>385.7</v>
      </c>
      <c r="J496" s="441"/>
      <c r="K496" s="439">
        <f t="shared" si="10"/>
        <v>4242.7</v>
      </c>
      <c r="L496" s="442"/>
      <c r="M496" s="443"/>
      <c r="N496" s="396" t="s">
        <v>1701</v>
      </c>
      <c r="O496" s="370"/>
      <c r="P496" s="399" t="s">
        <v>1704</v>
      </c>
      <c r="Q496" s="370"/>
      <c r="R496" s="370"/>
    </row>
    <row r="497" spans="1:18" s="372" customFormat="1" ht="12" customHeight="1">
      <c r="A497" s="395" t="s">
        <v>1899</v>
      </c>
      <c r="B497" s="563" t="s">
        <v>1699</v>
      </c>
      <c r="C497" s="564"/>
      <c r="D497" s="564"/>
      <c r="E497" s="565"/>
      <c r="F497" s="435" t="s">
        <v>1023</v>
      </c>
      <c r="G497" s="436">
        <v>27</v>
      </c>
      <c r="H497" s="398"/>
      <c r="I497" s="398">
        <v>33.7</v>
      </c>
      <c r="J497" s="441"/>
      <c r="K497" s="439">
        <f>G497*I497</f>
        <v>909.9000000000001</v>
      </c>
      <c r="L497" s="442"/>
      <c r="M497" s="443"/>
      <c r="N497" s="396" t="s">
        <v>1701</v>
      </c>
      <c r="O497" s="370"/>
      <c r="P497" s="399" t="s">
        <v>1705</v>
      </c>
      <c r="Q497" s="370"/>
      <c r="R497" s="370"/>
    </row>
    <row r="498" spans="1:18" s="372" customFormat="1" ht="12" customHeight="1">
      <c r="A498" s="395" t="s">
        <v>1900</v>
      </c>
      <c r="B498" s="563" t="s">
        <v>1700</v>
      </c>
      <c r="C498" s="564"/>
      <c r="D498" s="564"/>
      <c r="E498" s="565"/>
      <c r="F498" s="435" t="s">
        <v>1023</v>
      </c>
      <c r="G498" s="436">
        <v>19</v>
      </c>
      <c r="H498" s="398"/>
      <c r="I498" s="398">
        <v>33.7</v>
      </c>
      <c r="J498" s="441"/>
      <c r="K498" s="439">
        <f>G498*I498</f>
        <v>640.3000000000001</v>
      </c>
      <c r="L498" s="442"/>
      <c r="M498" s="443"/>
      <c r="N498" s="396" t="s">
        <v>1701</v>
      </c>
      <c r="O498" s="370"/>
      <c r="P498" s="399" t="s">
        <v>1705</v>
      </c>
      <c r="Q498" s="370"/>
      <c r="R498" s="370"/>
    </row>
    <row r="499" spans="1:18" s="372" customFormat="1" ht="12" customHeight="1">
      <c r="A499" s="395" t="s">
        <v>1901</v>
      </c>
      <c r="B499" s="563" t="s">
        <v>1385</v>
      </c>
      <c r="C499" s="564"/>
      <c r="D499" s="564"/>
      <c r="E499" s="565"/>
      <c r="F499" s="435" t="s">
        <v>1023</v>
      </c>
      <c r="G499" s="436">
        <v>2</v>
      </c>
      <c r="H499" s="398"/>
      <c r="I499" s="398">
        <v>293.95</v>
      </c>
      <c r="J499" s="441"/>
      <c r="K499" s="439">
        <f>G499*I499</f>
        <v>587.9</v>
      </c>
      <c r="L499" s="442"/>
      <c r="M499" s="443">
        <f>SUM(K493:K499)</f>
        <v>22015.637500000004</v>
      </c>
      <c r="N499" s="396" t="s">
        <v>1701</v>
      </c>
      <c r="O499" s="370"/>
      <c r="P499" s="399" t="s">
        <v>1703</v>
      </c>
      <c r="Q499" s="370"/>
      <c r="R499" s="370"/>
    </row>
    <row r="500" spans="1:18" s="371" customFormat="1" ht="12" customHeight="1">
      <c r="A500" s="457">
        <v>41</v>
      </c>
      <c r="B500" s="599" t="s">
        <v>986</v>
      </c>
      <c r="C500" s="600"/>
      <c r="D500" s="600"/>
      <c r="E500" s="601"/>
      <c r="F500" s="435"/>
      <c r="G500" s="436"/>
      <c r="H500" s="458"/>
      <c r="I500" s="445"/>
      <c r="J500" s="441"/>
      <c r="K500" s="445">
        <f t="shared" si="10"/>
        <v>0</v>
      </c>
      <c r="L500" s="398"/>
      <c r="M500" s="443"/>
      <c r="N500" s="400"/>
      <c r="O500" s="401"/>
      <c r="P500" s="402"/>
      <c r="Q500" s="401"/>
      <c r="R500" s="401"/>
    </row>
    <row r="501" spans="1:18" s="372" customFormat="1" ht="12" customHeight="1">
      <c r="A501" s="395" t="s">
        <v>1902</v>
      </c>
      <c r="B501" s="563" t="s">
        <v>916</v>
      </c>
      <c r="C501" s="564"/>
      <c r="D501" s="564"/>
      <c r="E501" s="565"/>
      <c r="F501" s="435" t="s">
        <v>1022</v>
      </c>
      <c r="G501" s="436">
        <v>785.13</v>
      </c>
      <c r="H501" s="398"/>
      <c r="I501" s="398">
        <v>8.68</v>
      </c>
      <c r="J501" s="441"/>
      <c r="K501" s="439">
        <f t="shared" si="10"/>
        <v>6814.9284</v>
      </c>
      <c r="L501" s="442"/>
      <c r="M501" s="443"/>
      <c r="N501" s="396" t="s">
        <v>1673</v>
      </c>
      <c r="O501" s="370"/>
      <c r="P501" s="399"/>
      <c r="Q501" s="370"/>
      <c r="R501" s="370"/>
    </row>
    <row r="502" spans="1:18" s="372" customFormat="1" ht="12" customHeight="1" thickBot="1">
      <c r="A502" s="395" t="s">
        <v>1903</v>
      </c>
      <c r="B502" s="563" t="s">
        <v>1248</v>
      </c>
      <c r="C502" s="564"/>
      <c r="D502" s="564"/>
      <c r="E502" s="565"/>
      <c r="F502" s="435" t="s">
        <v>1022</v>
      </c>
      <c r="G502" s="436">
        <v>1662.51</v>
      </c>
      <c r="H502" s="398"/>
      <c r="I502" s="398">
        <v>0.87</v>
      </c>
      <c r="J502" s="441"/>
      <c r="K502" s="439">
        <f t="shared" si="10"/>
        <v>1446.3837</v>
      </c>
      <c r="L502" s="442"/>
      <c r="M502" s="443">
        <f>SUM(K501:K502)</f>
        <v>8261.3121</v>
      </c>
      <c r="N502" s="396" t="s">
        <v>1674</v>
      </c>
      <c r="O502" s="370"/>
      <c r="P502" s="399"/>
      <c r="Q502" s="370"/>
      <c r="R502" s="370"/>
    </row>
    <row r="503" spans="1:16" ht="18" customHeight="1" thickTop="1">
      <c r="A503" s="405" t="str">
        <f>A32</f>
        <v>DATA: 22/07/2014</v>
      </c>
      <c r="B503" s="387"/>
      <c r="C503" s="388" t="s">
        <v>989</v>
      </c>
      <c r="D503" s="387"/>
      <c r="E503" s="389"/>
      <c r="F503" s="387" t="s">
        <v>1013</v>
      </c>
      <c r="G503" s="389"/>
      <c r="H503" s="387" t="s">
        <v>1182</v>
      </c>
      <c r="I503" s="389"/>
      <c r="J503" s="387"/>
      <c r="K503" s="459">
        <f>SUM(K472:K502)</f>
        <v>3231298.7763000014</v>
      </c>
      <c r="L503" s="387"/>
      <c r="M503" s="460">
        <f>SUM(M472:M502)</f>
        <v>3231298.776300001</v>
      </c>
      <c r="N503" s="418"/>
      <c r="P503" s="403"/>
    </row>
    <row r="504" spans="1:16" ht="18" customHeight="1" thickBot="1">
      <c r="A504" s="461"/>
      <c r="B504" s="390"/>
      <c r="C504" s="391"/>
      <c r="D504" s="392"/>
      <c r="E504" s="393"/>
      <c r="F504" s="392"/>
      <c r="G504" s="393"/>
      <c r="H504" s="392"/>
      <c r="I504" s="393"/>
      <c r="J504" s="392"/>
      <c r="K504" s="462"/>
      <c r="L504" s="392"/>
      <c r="M504" s="463"/>
      <c r="N504" s="418"/>
      <c r="P504" s="403"/>
    </row>
    <row r="505" spans="11:16" ht="13.5" thickTop="1">
      <c r="K505" s="397"/>
      <c r="M505" s="397"/>
      <c r="N505" s="464"/>
      <c r="P505" s="403"/>
    </row>
    <row r="506" spans="4:16" ht="12.75">
      <c r="D506" s="394"/>
      <c r="K506" s="466"/>
      <c r="M506" s="397"/>
      <c r="N506" s="464"/>
      <c r="P506" s="403"/>
    </row>
    <row r="507" spans="4:16" ht="12.75">
      <c r="D507" s="394"/>
      <c r="K507" s="466"/>
      <c r="M507" s="397"/>
      <c r="N507" s="464"/>
      <c r="P507" s="403"/>
    </row>
    <row r="508" ht="12.75">
      <c r="M508" s="397"/>
    </row>
    <row r="509" ht="12.75">
      <c r="M509" s="397"/>
    </row>
    <row r="513" ht="12.75">
      <c r="A513" s="400"/>
    </row>
    <row r="514" ht="12.75">
      <c r="A514" s="400"/>
    </row>
    <row r="515" ht="12.75">
      <c r="A515" s="400"/>
    </row>
    <row r="516" ht="12.75">
      <c r="A516" s="400"/>
    </row>
    <row r="517" ht="12.75">
      <c r="A517" s="400"/>
    </row>
    <row r="518" ht="12.75">
      <c r="A518" s="400"/>
    </row>
    <row r="519" ht="12.75">
      <c r="A519" s="400"/>
    </row>
    <row r="520" ht="12.75">
      <c r="A520" s="400"/>
    </row>
    <row r="521" ht="12.75">
      <c r="A521" s="400"/>
    </row>
    <row r="522" ht="12.75">
      <c r="A522" s="400"/>
    </row>
    <row r="523" ht="12.75">
      <c r="A523" s="400"/>
    </row>
    <row r="524" ht="12.75">
      <c r="A524" s="400"/>
    </row>
    <row r="525" ht="12.75">
      <c r="A525" s="400"/>
    </row>
    <row r="526" ht="12.75">
      <c r="A526" s="400"/>
    </row>
    <row r="527" ht="12.75">
      <c r="A527" s="400"/>
    </row>
    <row r="528" ht="12.75">
      <c r="A528" s="400"/>
    </row>
    <row r="529" ht="12.75">
      <c r="A529" s="400"/>
    </row>
    <row r="530" ht="12.75">
      <c r="A530" s="400"/>
    </row>
    <row r="531" ht="12.75">
      <c r="A531" s="400"/>
    </row>
    <row r="532" ht="12.75">
      <c r="A532" s="400"/>
    </row>
    <row r="533" ht="12.75">
      <c r="A533" s="400"/>
    </row>
    <row r="534" ht="12.75">
      <c r="A534" s="400"/>
    </row>
    <row r="535" ht="12.75">
      <c r="A535" s="400"/>
    </row>
    <row r="536" ht="12.75">
      <c r="A536" s="400"/>
    </row>
    <row r="537" ht="12.75">
      <c r="A537" s="400"/>
    </row>
    <row r="538" ht="12.75">
      <c r="A538" s="400"/>
    </row>
    <row r="539" ht="12.75">
      <c r="A539" s="400"/>
    </row>
    <row r="540" ht="12.75">
      <c r="A540" s="400"/>
    </row>
    <row r="541" ht="12.75">
      <c r="A541" s="400"/>
    </row>
    <row r="542" ht="12.75">
      <c r="A542" s="400"/>
    </row>
    <row r="543" ht="12.75">
      <c r="A543" s="400"/>
    </row>
    <row r="561" ht="12.75">
      <c r="A561" s="465"/>
    </row>
  </sheetData>
  <sheetProtection/>
  <mergeCells count="447">
    <mergeCell ref="H469:K469"/>
    <mergeCell ref="H470:K470"/>
    <mergeCell ref="J474:K474"/>
    <mergeCell ref="L474:M474"/>
    <mergeCell ref="J391:K391"/>
    <mergeCell ref="L391:M391"/>
    <mergeCell ref="H420:K420"/>
    <mergeCell ref="H421:K421"/>
    <mergeCell ref="J425:K425"/>
    <mergeCell ref="L425:M425"/>
    <mergeCell ref="H348:K348"/>
    <mergeCell ref="H349:K349"/>
    <mergeCell ref="J353:K353"/>
    <mergeCell ref="L353:M353"/>
    <mergeCell ref="H386:K386"/>
    <mergeCell ref="H387:K387"/>
    <mergeCell ref="J278:K278"/>
    <mergeCell ref="L278:M278"/>
    <mergeCell ref="H312:K312"/>
    <mergeCell ref="H313:K313"/>
    <mergeCell ref="J317:K317"/>
    <mergeCell ref="L317:M317"/>
    <mergeCell ref="H242:K242"/>
    <mergeCell ref="H243:K243"/>
    <mergeCell ref="J247:K247"/>
    <mergeCell ref="L247:M247"/>
    <mergeCell ref="H273:K273"/>
    <mergeCell ref="H274:K274"/>
    <mergeCell ref="J161:K161"/>
    <mergeCell ref="L161:M161"/>
    <mergeCell ref="H187:K187"/>
    <mergeCell ref="H188:K188"/>
    <mergeCell ref="J192:K192"/>
    <mergeCell ref="L192:M192"/>
    <mergeCell ref="H122:K122"/>
    <mergeCell ref="H123:K123"/>
    <mergeCell ref="J127:K127"/>
    <mergeCell ref="L127:M127"/>
    <mergeCell ref="H156:K156"/>
    <mergeCell ref="H157:K157"/>
    <mergeCell ref="J71:K71"/>
    <mergeCell ref="L71:M71"/>
    <mergeCell ref="H94:K94"/>
    <mergeCell ref="H95:K95"/>
    <mergeCell ref="J99:K99"/>
    <mergeCell ref="L99:M99"/>
    <mergeCell ref="H35:K35"/>
    <mergeCell ref="H36:K36"/>
    <mergeCell ref="J40:K40"/>
    <mergeCell ref="L40:M40"/>
    <mergeCell ref="H66:K66"/>
    <mergeCell ref="H67:K67"/>
    <mergeCell ref="B465:E465"/>
    <mergeCell ref="L430:M430"/>
    <mergeCell ref="B441:E441"/>
    <mergeCell ref="B257:E257"/>
    <mergeCell ref="B260:E260"/>
    <mergeCell ref="B394:E394"/>
    <mergeCell ref="B361:E361"/>
    <mergeCell ref="B399:E399"/>
    <mergeCell ref="B379:E379"/>
    <mergeCell ref="B464:E464"/>
    <mergeCell ref="B360:E360"/>
    <mergeCell ref="B168:E168"/>
    <mergeCell ref="B264:E264"/>
    <mergeCell ref="B252:E252"/>
    <mergeCell ref="B291:E291"/>
    <mergeCell ref="B171:E171"/>
    <mergeCell ref="B172:E172"/>
    <mergeCell ref="B263:E263"/>
    <mergeCell ref="B358:E358"/>
    <mergeCell ref="B359:E359"/>
    <mergeCell ref="B446:E446"/>
    <mergeCell ref="B447:E447"/>
    <mergeCell ref="L436:M436"/>
    <mergeCell ref="L428:M428"/>
    <mergeCell ref="B431:E431"/>
    <mergeCell ref="L431:M431"/>
    <mergeCell ref="B440:E440"/>
    <mergeCell ref="B435:E435"/>
    <mergeCell ref="B442:E442"/>
    <mergeCell ref="B437:E437"/>
    <mergeCell ref="B486:E486"/>
    <mergeCell ref="L197:M197"/>
    <mergeCell ref="B436:E436"/>
    <mergeCell ref="B429:E429"/>
    <mergeCell ref="L429:M429"/>
    <mergeCell ref="B430:E430"/>
    <mergeCell ref="B485:E485"/>
    <mergeCell ref="B227:E227"/>
    <mergeCell ref="B197:E197"/>
    <mergeCell ref="B428:E428"/>
    <mergeCell ref="B401:E401"/>
    <mergeCell ref="B402:E402"/>
    <mergeCell ref="B398:E398"/>
    <mergeCell ref="B395:E395"/>
    <mergeCell ref="B365:E365"/>
    <mergeCell ref="B363:E363"/>
    <mergeCell ref="B368:E368"/>
    <mergeCell ref="B371:E371"/>
    <mergeCell ref="B229:E229"/>
    <mergeCell ref="B86:E86"/>
    <mergeCell ref="B362:E362"/>
    <mergeCell ref="B364:E364"/>
    <mergeCell ref="B366:E366"/>
    <mergeCell ref="B396:E396"/>
    <mergeCell ref="B109:E109"/>
    <mergeCell ref="B114:E114"/>
    <mergeCell ref="B147:E147"/>
    <mergeCell ref="B148:E148"/>
    <mergeCell ref="B344:E344"/>
    <mergeCell ref="B232:E232"/>
    <mergeCell ref="B145:E145"/>
    <mergeCell ref="B83:E83"/>
    <mergeCell ref="B400:E400"/>
    <mergeCell ref="B373:E373"/>
    <mergeCell ref="B382:E382"/>
    <mergeCell ref="B234:E234"/>
    <mergeCell ref="B113:E113"/>
    <mergeCell ref="B115:E115"/>
    <mergeCell ref="B412:E412"/>
    <mergeCell ref="B164:E164"/>
    <mergeCell ref="B258:E258"/>
    <mergeCell ref="B356:E356"/>
    <mergeCell ref="B357:E357"/>
    <mergeCell ref="B355:E355"/>
    <mergeCell ref="B173:E173"/>
    <mergeCell ref="B336:E336"/>
    <mergeCell ref="B176:E176"/>
    <mergeCell ref="B404:E404"/>
    <mergeCell ref="B416:E416"/>
    <mergeCell ref="B413:E413"/>
    <mergeCell ref="B410:E410"/>
    <mergeCell ref="B414:E414"/>
    <mergeCell ref="B439:E439"/>
    <mergeCell ref="B492:E492"/>
    <mergeCell ref="B443:E443"/>
    <mergeCell ref="B488:E488"/>
    <mergeCell ref="B434:E434"/>
    <mergeCell ref="B444:E444"/>
    <mergeCell ref="B494:E494"/>
    <mergeCell ref="B427:E427"/>
    <mergeCell ref="B491:E491"/>
    <mergeCell ref="B479:E479"/>
    <mergeCell ref="B461:E461"/>
    <mergeCell ref="B448:E448"/>
    <mergeCell ref="B457:E457"/>
    <mergeCell ref="B445:E445"/>
    <mergeCell ref="B449:E449"/>
    <mergeCell ref="B460:E460"/>
    <mergeCell ref="B502:E502"/>
    <mergeCell ref="B463:E463"/>
    <mergeCell ref="B493:E493"/>
    <mergeCell ref="B497:E497"/>
    <mergeCell ref="B496:E496"/>
    <mergeCell ref="B489:E489"/>
    <mergeCell ref="B490:E490"/>
    <mergeCell ref="B499:E499"/>
    <mergeCell ref="B498:E498"/>
    <mergeCell ref="B477:E477"/>
    <mergeCell ref="B129:E129"/>
    <mergeCell ref="B380:E380"/>
    <mergeCell ref="B374:E374"/>
    <mergeCell ref="B375:E375"/>
    <mergeCell ref="B376:E376"/>
    <mergeCell ref="B378:E378"/>
    <mergeCell ref="B262:E262"/>
    <mergeCell ref="B370:E370"/>
    <mergeCell ref="B372:E372"/>
    <mergeCell ref="B369:E369"/>
    <mergeCell ref="B476:E476"/>
    <mergeCell ref="B462:E462"/>
    <mergeCell ref="B451:E451"/>
    <mergeCell ref="B235:E235"/>
    <mergeCell ref="B195:E195"/>
    <mergeCell ref="B281:E281"/>
    <mergeCell ref="B198:E198"/>
    <mergeCell ref="B199:E199"/>
    <mergeCell ref="B393:E393"/>
    <mergeCell ref="B377:E377"/>
    <mergeCell ref="B167:E167"/>
    <mergeCell ref="B146:E146"/>
    <mergeCell ref="B339:E339"/>
    <mergeCell ref="B340:E340"/>
    <mergeCell ref="B150:E150"/>
    <mergeCell ref="B217:E217"/>
    <mergeCell ref="B220:E220"/>
    <mergeCell ref="B233:E233"/>
    <mergeCell ref="B175:E175"/>
    <mergeCell ref="B201:E201"/>
    <mergeCell ref="B231:E231"/>
    <mergeCell ref="B237:E237"/>
    <mergeCell ref="B169:E169"/>
    <mergeCell ref="B170:E170"/>
    <mergeCell ref="B253:E253"/>
    <mergeCell ref="B251:E251"/>
    <mergeCell ref="B203:E203"/>
    <mergeCell ref="B216:E216"/>
    <mergeCell ref="B202:E202"/>
    <mergeCell ref="B236:E236"/>
    <mergeCell ref="B500:E500"/>
    <mergeCell ref="B482:E482"/>
    <mergeCell ref="B480:E480"/>
    <mergeCell ref="B481:E481"/>
    <mergeCell ref="B483:E483"/>
    <mergeCell ref="B411:E411"/>
    <mergeCell ref="B415:E415"/>
    <mergeCell ref="B487:E487"/>
    <mergeCell ref="B495:E495"/>
    <mergeCell ref="B438:E438"/>
    <mergeCell ref="B117:E117"/>
    <mergeCell ref="B144:E144"/>
    <mergeCell ref="B163:E163"/>
    <mergeCell ref="B166:E166"/>
    <mergeCell ref="B143:E143"/>
    <mergeCell ref="B137:E137"/>
    <mergeCell ref="B133:E133"/>
    <mergeCell ref="B134:E134"/>
    <mergeCell ref="B151:E151"/>
    <mergeCell ref="B118:E118"/>
    <mergeCell ref="L7:M7"/>
    <mergeCell ref="J7:K7"/>
    <mergeCell ref="B44:E44"/>
    <mergeCell ref="B111:E111"/>
    <mergeCell ref="B105:E105"/>
    <mergeCell ref="B108:E108"/>
    <mergeCell ref="B101:E101"/>
    <mergeCell ref="B16:E16"/>
    <mergeCell ref="B50:E50"/>
    <mergeCell ref="B49:E49"/>
    <mergeCell ref="B42:E42"/>
    <mergeCell ref="B56:E56"/>
    <mergeCell ref="B73:E73"/>
    <mergeCell ref="B89:E89"/>
    <mergeCell ref="B103:E103"/>
    <mergeCell ref="B110:E110"/>
    <mergeCell ref="B58:E58"/>
    <mergeCell ref="B79:E79"/>
    <mergeCell ref="B57:E57"/>
    <mergeCell ref="B59:E59"/>
    <mergeCell ref="B116:E116"/>
    <mergeCell ref="B107:E107"/>
    <mergeCell ref="B88:E88"/>
    <mergeCell ref="B112:E112"/>
    <mergeCell ref="H2:K2"/>
    <mergeCell ref="H3:K3"/>
    <mergeCell ref="B18:E18"/>
    <mergeCell ref="B9:E9"/>
    <mergeCell ref="B11:E11"/>
    <mergeCell ref="B15:E15"/>
    <mergeCell ref="B13:E13"/>
    <mergeCell ref="B10:E10"/>
    <mergeCell ref="B14:E14"/>
    <mergeCell ref="B20:E20"/>
    <mergeCell ref="B30:E30"/>
    <mergeCell ref="B48:E48"/>
    <mergeCell ref="B29:E29"/>
    <mergeCell ref="B47:E47"/>
    <mergeCell ref="B46:E46"/>
    <mergeCell ref="B21:E21"/>
    <mergeCell ref="B501:E501"/>
    <mergeCell ref="B478:E478"/>
    <mergeCell ref="B77:E77"/>
    <mergeCell ref="B174:E174"/>
    <mergeCell ref="B149:E149"/>
    <mergeCell ref="B78:E78"/>
    <mergeCell ref="B82:E82"/>
    <mergeCell ref="B80:E80"/>
    <mergeCell ref="B141:E141"/>
    <mergeCell ref="B132:E132"/>
    <mergeCell ref="B60:E60"/>
    <mergeCell ref="B52:E52"/>
    <mergeCell ref="B53:E53"/>
    <mergeCell ref="B54:E54"/>
    <mergeCell ref="B55:E55"/>
    <mergeCell ref="B19:E19"/>
    <mergeCell ref="B24:E24"/>
    <mergeCell ref="B23:E23"/>
    <mergeCell ref="B43:E43"/>
    <mergeCell ref="B45:E45"/>
    <mergeCell ref="B31:E31"/>
    <mergeCell ref="B142:E142"/>
    <mergeCell ref="B139:E139"/>
    <mergeCell ref="B130:E130"/>
    <mergeCell ref="B131:E131"/>
    <mergeCell ref="B84:E84"/>
    <mergeCell ref="B140:E140"/>
    <mergeCell ref="B87:E87"/>
    <mergeCell ref="B102:E102"/>
    <mergeCell ref="B85:E85"/>
    <mergeCell ref="B221:E221"/>
    <mergeCell ref="B106:E106"/>
    <mergeCell ref="B409:E409"/>
    <mergeCell ref="B181:E181"/>
    <mergeCell ref="B182:E182"/>
    <mergeCell ref="B183:E183"/>
    <mergeCell ref="B204:E204"/>
    <mergeCell ref="B205:E205"/>
    <mergeCell ref="B335:E335"/>
    <mergeCell ref="B338:E338"/>
    <mergeCell ref="B450:E450"/>
    <mergeCell ref="B222:E222"/>
    <mergeCell ref="B223:E223"/>
    <mergeCell ref="B249:E249"/>
    <mergeCell ref="B261:E261"/>
    <mergeCell ref="B228:E228"/>
    <mergeCell ref="B225:E225"/>
    <mergeCell ref="B224:E224"/>
    <mergeCell ref="B226:E226"/>
    <mergeCell ref="B250:E250"/>
    <mergeCell ref="B282:E282"/>
    <mergeCell ref="B283:E283"/>
    <mergeCell ref="B296:E296"/>
    <mergeCell ref="B452:E452"/>
    <mergeCell ref="B300:E300"/>
    <mergeCell ref="B299:E299"/>
    <mergeCell ref="B284:E284"/>
    <mergeCell ref="B285:E285"/>
    <mergeCell ref="B341:E341"/>
    <mergeCell ref="B342:E342"/>
    <mergeCell ref="B254:E254"/>
    <mergeCell ref="B280:E280"/>
    <mergeCell ref="B268:E268"/>
    <mergeCell ref="B408:E408"/>
    <mergeCell ref="B265:E265"/>
    <mergeCell ref="B266:E266"/>
    <mergeCell ref="B267:E267"/>
    <mergeCell ref="B337:E337"/>
    <mergeCell ref="B303:E303"/>
    <mergeCell ref="B304:E304"/>
    <mergeCell ref="B230:E230"/>
    <mergeCell ref="B269:E269"/>
    <mergeCell ref="B255:E255"/>
    <mergeCell ref="B256:E256"/>
    <mergeCell ref="B297:E297"/>
    <mergeCell ref="B298:E298"/>
    <mergeCell ref="B288:E288"/>
    <mergeCell ref="B289:E289"/>
    <mergeCell ref="B287:E287"/>
    <mergeCell ref="B292:E292"/>
    <mergeCell ref="B286:E286"/>
    <mergeCell ref="B293:E293"/>
    <mergeCell ref="B294:E294"/>
    <mergeCell ref="B295:E295"/>
    <mergeCell ref="B290:E290"/>
    <mergeCell ref="B332:E332"/>
    <mergeCell ref="B326:E326"/>
    <mergeCell ref="B321:E321"/>
    <mergeCell ref="B305:E305"/>
    <mergeCell ref="B306:E306"/>
    <mergeCell ref="B302:E302"/>
    <mergeCell ref="B308:E308"/>
    <mergeCell ref="B381:E381"/>
    <mergeCell ref="B331:E331"/>
    <mergeCell ref="B320:E320"/>
    <mergeCell ref="B322:E322"/>
    <mergeCell ref="B343:E343"/>
    <mergeCell ref="B330:E330"/>
    <mergeCell ref="B323:E323"/>
    <mergeCell ref="B367:E367"/>
    <mergeCell ref="B324:E324"/>
    <mergeCell ref="B319:E319"/>
    <mergeCell ref="B307:E307"/>
    <mergeCell ref="B328:E328"/>
    <mergeCell ref="B334:E334"/>
    <mergeCell ref="B458:E458"/>
    <mergeCell ref="B333:E333"/>
    <mergeCell ref="B453:E453"/>
    <mergeCell ref="B454:E454"/>
    <mergeCell ref="B405:E405"/>
    <mergeCell ref="B459:E459"/>
    <mergeCell ref="B456:E456"/>
    <mergeCell ref="B325:E325"/>
    <mergeCell ref="B455:E455"/>
    <mergeCell ref="B432:E432"/>
    <mergeCell ref="B329:E329"/>
    <mergeCell ref="B433:E433"/>
    <mergeCell ref="B407:E407"/>
    <mergeCell ref="B406:E406"/>
    <mergeCell ref="B403:E403"/>
    <mergeCell ref="B22:E22"/>
    <mergeCell ref="B135:E135"/>
    <mergeCell ref="B138:E138"/>
    <mergeCell ref="B76:E76"/>
    <mergeCell ref="B301:E301"/>
    <mergeCell ref="B238:E238"/>
    <mergeCell ref="B25:E25"/>
    <mergeCell ref="B26:E26"/>
    <mergeCell ref="B51:E51"/>
    <mergeCell ref="B259:E259"/>
    <mergeCell ref="B17:E17"/>
    <mergeCell ref="B12:E12"/>
    <mergeCell ref="B484:E484"/>
    <mergeCell ref="B397:E397"/>
    <mergeCell ref="B136:E136"/>
    <mergeCell ref="B81:E81"/>
    <mergeCell ref="B90:E90"/>
    <mergeCell ref="B104:E104"/>
    <mergeCell ref="B165:E165"/>
    <mergeCell ref="B327:E327"/>
    <mergeCell ref="B219:E219"/>
    <mergeCell ref="B27:E27"/>
    <mergeCell ref="B28:E28"/>
    <mergeCell ref="B61:E61"/>
    <mergeCell ref="B62:E62"/>
    <mergeCell ref="B75:E75"/>
    <mergeCell ref="B74:E74"/>
    <mergeCell ref="B177:E177"/>
    <mergeCell ref="B178:E178"/>
    <mergeCell ref="B180:E180"/>
    <mergeCell ref="H209:K209"/>
    <mergeCell ref="H210:K210"/>
    <mergeCell ref="J214:K214"/>
    <mergeCell ref="L214:M214"/>
    <mergeCell ref="B152:E152"/>
    <mergeCell ref="B218:E218"/>
    <mergeCell ref="B200:E200"/>
    <mergeCell ref="B196:E196"/>
    <mergeCell ref="B179:E179"/>
    <mergeCell ref="B194:E194"/>
    <mergeCell ref="L437:M437"/>
    <mergeCell ref="L441:M441"/>
    <mergeCell ref="L442:M442"/>
    <mergeCell ref="L443:M443"/>
    <mergeCell ref="L445:M445"/>
    <mergeCell ref="L446:M446"/>
    <mergeCell ref="L461:M461"/>
    <mergeCell ref="L462:M462"/>
    <mergeCell ref="L453:M453"/>
    <mergeCell ref="L454:M454"/>
    <mergeCell ref="L455:M455"/>
    <mergeCell ref="L456:M456"/>
    <mergeCell ref="L448:M448"/>
    <mergeCell ref="L449:M449"/>
    <mergeCell ref="L450:M450"/>
    <mergeCell ref="L451:M451"/>
    <mergeCell ref="L452:M452"/>
    <mergeCell ref="L459:M459"/>
    <mergeCell ref="L457:M457"/>
    <mergeCell ref="L458:M458"/>
    <mergeCell ref="L463:M463"/>
    <mergeCell ref="L464:M464"/>
    <mergeCell ref="L438:M438"/>
    <mergeCell ref="L439:M439"/>
    <mergeCell ref="L440:M440"/>
    <mergeCell ref="L444:M444"/>
    <mergeCell ref="L447:M447"/>
  </mergeCells>
  <printOptions verticalCentered="1"/>
  <pageMargins left="0" right="0" top="0" bottom="0" header="0" footer="0"/>
  <pageSetup horizontalDpi="300" verticalDpi="300" orientation="landscape" paperSize="9" r:id="rId1"/>
  <rowBreaks count="13" manualBreakCount="13">
    <brk id="33" max="12" man="1"/>
    <brk id="64" max="12" man="1"/>
    <brk id="92" max="12" man="1"/>
    <brk id="120" max="12" man="1"/>
    <brk id="154" max="12" man="1"/>
    <brk id="185" max="12" man="1"/>
    <brk id="240" max="12" man="1"/>
    <brk id="271" max="12" man="1"/>
    <brk id="310" max="12" man="1"/>
    <brk id="346" max="12" man="1"/>
    <brk id="384" max="12" man="1"/>
    <brk id="418" max="12" man="1"/>
    <brk id="46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50"/>
  <sheetViews>
    <sheetView zoomScale="75" zoomScaleNormal="75" zoomScalePageLayoutView="0" workbookViewId="0" topLeftCell="A2">
      <selection activeCell="K47" sqref="K47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1014</v>
      </c>
    </row>
    <row r="2" spans="1:13" ht="15" customHeight="1" thickTop="1">
      <c r="A2" s="7"/>
      <c r="B2" s="31" t="s">
        <v>1005</v>
      </c>
      <c r="C2" s="4"/>
      <c r="D2" s="193" t="s">
        <v>953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1006</v>
      </c>
      <c r="C3" s="5"/>
      <c r="D3" s="199"/>
      <c r="E3" s="199"/>
      <c r="F3" s="199"/>
      <c r="G3" s="199"/>
      <c r="H3" s="58"/>
      <c r="I3" s="60" t="s">
        <v>1015</v>
      </c>
      <c r="J3" s="3"/>
      <c r="K3" s="42"/>
      <c r="L3" s="59"/>
      <c r="M3" s="81" t="s">
        <v>888</v>
      </c>
    </row>
    <row r="4" spans="1:13" ht="15" customHeight="1" thickTop="1">
      <c r="A4" s="8"/>
      <c r="B4" s="34" t="s">
        <v>1007</v>
      </c>
      <c r="C4" s="5"/>
      <c r="D4" s="199" t="s">
        <v>1027</v>
      </c>
      <c r="E4" s="199"/>
      <c r="F4" s="199"/>
      <c r="G4" s="199"/>
      <c r="H4" s="61" t="s">
        <v>1008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1009</v>
      </c>
      <c r="I5" s="65"/>
      <c r="J5" s="64"/>
      <c r="K5" s="302">
        <f>Plan3!K46</f>
        <v>44837.61</v>
      </c>
      <c r="L5" s="66"/>
      <c r="M5" s="339">
        <f>Plan3!M46</f>
        <v>44111.710000000014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1016</v>
      </c>
      <c r="K6" s="14"/>
      <c r="L6" s="14"/>
      <c r="M6" s="341"/>
    </row>
    <row r="7" spans="1:13" ht="15" customHeight="1">
      <c r="A7" s="11" t="s">
        <v>1010</v>
      </c>
      <c r="B7" s="12"/>
      <c r="C7" s="16" t="s">
        <v>1011</v>
      </c>
      <c r="D7" s="12"/>
      <c r="E7" s="12"/>
      <c r="F7" s="17" t="s">
        <v>1012</v>
      </c>
      <c r="G7" s="18" t="s">
        <v>1017</v>
      </c>
      <c r="H7" s="43" t="s">
        <v>1018</v>
      </c>
      <c r="I7" s="43"/>
      <c r="J7" s="49" t="s">
        <v>1019</v>
      </c>
      <c r="K7" s="44"/>
      <c r="L7" s="49" t="s">
        <v>4</v>
      </c>
      <c r="M7" s="347"/>
    </row>
    <row r="8" spans="1:13" ht="8.2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1.25" customHeight="1" thickTop="1">
      <c r="A9" s="124" t="s">
        <v>103</v>
      </c>
      <c r="B9" s="143" t="s">
        <v>1031</v>
      </c>
      <c r="C9" s="143"/>
      <c r="D9" s="143"/>
      <c r="E9" s="143"/>
      <c r="F9" s="145"/>
      <c r="G9" s="134"/>
      <c r="H9" s="111"/>
      <c r="I9" s="184"/>
      <c r="J9" s="110"/>
      <c r="K9" s="112"/>
      <c r="L9" s="111"/>
      <c r="M9" s="340"/>
    </row>
    <row r="10" spans="1:13" ht="11.25" customHeight="1">
      <c r="A10" s="109"/>
      <c r="B10" s="171" t="s">
        <v>1086</v>
      </c>
      <c r="C10" s="28"/>
      <c r="D10" s="28"/>
      <c r="E10" s="28"/>
      <c r="F10" s="157" t="s">
        <v>1022</v>
      </c>
      <c r="G10" s="118">
        <v>42.6</v>
      </c>
      <c r="H10" s="113"/>
      <c r="I10" s="183">
        <v>34.46</v>
      </c>
      <c r="J10" s="105"/>
      <c r="K10" s="297">
        <f>ROUND(G10*I10,2)</f>
        <v>1468</v>
      </c>
      <c r="L10" s="113"/>
      <c r="M10" s="343"/>
    </row>
    <row r="11" spans="1:13" ht="11.25" customHeight="1">
      <c r="A11" s="109" t="s">
        <v>104</v>
      </c>
      <c r="B11" s="28" t="s">
        <v>1088</v>
      </c>
      <c r="C11" s="28"/>
      <c r="D11" s="28"/>
      <c r="E11" s="28"/>
      <c r="F11" s="157" t="s">
        <v>1024</v>
      </c>
      <c r="G11" s="118">
        <v>25.4</v>
      </c>
      <c r="H11" s="113"/>
      <c r="I11" s="183">
        <v>13.13</v>
      </c>
      <c r="J11" s="105"/>
      <c r="K11" s="297">
        <f aca="true" t="shared" si="0" ref="K11:K47">ROUND(G11*I11,2)</f>
        <v>333.5</v>
      </c>
      <c r="L11" s="113"/>
      <c r="M11" s="344">
        <f>Plan3!K45+SUM(Plan4!K10:K11)</f>
        <v>2527.4</v>
      </c>
    </row>
    <row r="12" spans="1:13" ht="11.25" customHeight="1">
      <c r="A12" s="120" t="s">
        <v>105</v>
      </c>
      <c r="B12" s="129" t="s">
        <v>1044</v>
      </c>
      <c r="C12" s="113"/>
      <c r="D12" s="113"/>
      <c r="E12" s="113"/>
      <c r="F12" s="105"/>
      <c r="G12" s="118"/>
      <c r="H12" s="113"/>
      <c r="I12" s="183"/>
      <c r="J12" s="105"/>
      <c r="K12" s="297"/>
      <c r="L12" s="113"/>
      <c r="M12" s="343"/>
    </row>
    <row r="13" spans="1:13" ht="11.25" customHeight="1">
      <c r="A13" s="109" t="s">
        <v>106</v>
      </c>
      <c r="B13" s="100" t="s">
        <v>1045</v>
      </c>
      <c r="C13" s="113"/>
      <c r="D13" s="113"/>
      <c r="E13" s="113"/>
      <c r="F13" s="105"/>
      <c r="G13" s="118"/>
      <c r="H13" s="113"/>
      <c r="I13" s="183"/>
      <c r="J13" s="105"/>
      <c r="K13" s="297"/>
      <c r="L13" s="113"/>
      <c r="M13" s="343"/>
    </row>
    <row r="14" spans="1:13" ht="11.25" customHeight="1">
      <c r="A14" s="109"/>
      <c r="B14" s="100" t="s">
        <v>1177</v>
      </c>
      <c r="C14" s="113"/>
      <c r="D14" s="113"/>
      <c r="E14" s="113"/>
      <c r="F14" s="105" t="s">
        <v>1022</v>
      </c>
      <c r="G14" s="118">
        <v>8.8</v>
      </c>
      <c r="H14" s="113"/>
      <c r="I14" s="183">
        <v>456.64</v>
      </c>
      <c r="J14" s="105"/>
      <c r="K14" s="297">
        <f t="shared" si="0"/>
        <v>4018.43</v>
      </c>
      <c r="L14" s="113"/>
      <c r="M14" s="343"/>
    </row>
    <row r="15" spans="1:13" ht="11.25" customHeight="1">
      <c r="A15" s="109" t="s">
        <v>107</v>
      </c>
      <c r="B15" s="126" t="s">
        <v>1159</v>
      </c>
      <c r="C15" s="113"/>
      <c r="D15" s="113"/>
      <c r="E15" s="113"/>
      <c r="F15" s="105"/>
      <c r="G15" s="118"/>
      <c r="H15" s="113"/>
      <c r="I15" s="183"/>
      <c r="J15" s="105"/>
      <c r="K15" s="297"/>
      <c r="L15" s="113"/>
      <c r="M15" s="343"/>
    </row>
    <row r="16" spans="1:13" ht="11.25" customHeight="1">
      <c r="A16" s="109"/>
      <c r="B16" s="126" t="s">
        <v>1052</v>
      </c>
      <c r="C16" s="113"/>
      <c r="D16" s="113"/>
      <c r="E16" s="113"/>
      <c r="F16" s="105" t="s">
        <v>1023</v>
      </c>
      <c r="G16" s="118">
        <v>1</v>
      </c>
      <c r="H16" s="113"/>
      <c r="I16" s="183">
        <v>255.64</v>
      </c>
      <c r="J16" s="105"/>
      <c r="K16" s="297">
        <f t="shared" si="0"/>
        <v>255.64</v>
      </c>
      <c r="L16" s="113"/>
      <c r="M16" s="344">
        <f>SUM(K14:K16)</f>
        <v>4274.07</v>
      </c>
    </row>
    <row r="17" spans="1:13" ht="11.25" customHeight="1">
      <c r="A17" s="120" t="s">
        <v>108</v>
      </c>
      <c r="B17" s="129" t="s">
        <v>1046</v>
      </c>
      <c r="C17" s="113"/>
      <c r="D17" s="113"/>
      <c r="E17" s="113"/>
      <c r="F17" s="105"/>
      <c r="G17" s="118"/>
      <c r="H17" s="113"/>
      <c r="I17" s="183"/>
      <c r="J17" s="105"/>
      <c r="K17" s="297"/>
      <c r="L17" s="113"/>
      <c r="M17" s="343"/>
    </row>
    <row r="18" spans="1:13" ht="11.25" customHeight="1">
      <c r="A18" s="109" t="s">
        <v>109</v>
      </c>
      <c r="B18" s="126" t="s">
        <v>1047</v>
      </c>
      <c r="C18" s="113"/>
      <c r="D18" s="113"/>
      <c r="E18" s="113"/>
      <c r="F18" s="105" t="s">
        <v>1022</v>
      </c>
      <c r="G18" s="118">
        <v>6.16</v>
      </c>
      <c r="H18" s="113"/>
      <c r="I18" s="183">
        <v>59.8</v>
      </c>
      <c r="J18" s="105"/>
      <c r="K18" s="297">
        <f t="shared" si="0"/>
        <v>368.37</v>
      </c>
      <c r="L18" s="113"/>
      <c r="M18" s="344">
        <f>K18</f>
        <v>368.37</v>
      </c>
    </row>
    <row r="19" spans="1:13" ht="11.25" customHeight="1">
      <c r="A19" s="120" t="s">
        <v>110</v>
      </c>
      <c r="B19" s="129" t="s">
        <v>1025</v>
      </c>
      <c r="C19" s="113"/>
      <c r="D19" s="113"/>
      <c r="E19" s="113"/>
      <c r="F19" s="105"/>
      <c r="G19" s="118"/>
      <c r="H19" s="113"/>
      <c r="I19" s="183"/>
      <c r="J19" s="105"/>
      <c r="K19" s="297"/>
      <c r="L19" s="113"/>
      <c r="M19" s="343"/>
    </row>
    <row r="20" spans="1:13" ht="11.25" customHeight="1">
      <c r="A20" s="109" t="s">
        <v>111</v>
      </c>
      <c r="B20" s="126" t="s">
        <v>1040</v>
      </c>
      <c r="C20" s="113"/>
      <c r="D20" s="113"/>
      <c r="E20" s="113"/>
      <c r="F20" s="105"/>
      <c r="G20" s="118"/>
      <c r="H20" s="113"/>
      <c r="I20" s="183"/>
      <c r="J20" s="105"/>
      <c r="K20" s="297"/>
      <c r="L20" s="113"/>
      <c r="M20" s="343"/>
    </row>
    <row r="21" spans="1:13" ht="11.25" customHeight="1">
      <c r="A21" s="109"/>
      <c r="B21" s="126" t="s">
        <v>1041</v>
      </c>
      <c r="C21" s="113"/>
      <c r="D21" s="113"/>
      <c r="E21" s="113"/>
      <c r="F21" s="105" t="s">
        <v>1022</v>
      </c>
      <c r="G21" s="118">
        <v>75.35</v>
      </c>
      <c r="H21" s="113"/>
      <c r="I21" s="183">
        <v>5.62</v>
      </c>
      <c r="J21" s="105"/>
      <c r="K21" s="297">
        <f t="shared" si="0"/>
        <v>423.47</v>
      </c>
      <c r="L21" s="113"/>
      <c r="M21" s="343"/>
    </row>
    <row r="22" spans="1:13" ht="11.25" customHeight="1">
      <c r="A22" s="109" t="s">
        <v>112</v>
      </c>
      <c r="B22" s="126" t="s">
        <v>1042</v>
      </c>
      <c r="C22" s="113"/>
      <c r="D22" s="113"/>
      <c r="E22" s="113"/>
      <c r="F22" s="105" t="s">
        <v>1022</v>
      </c>
      <c r="G22" s="118">
        <v>75.35</v>
      </c>
      <c r="H22" s="113"/>
      <c r="I22" s="183">
        <v>9.34</v>
      </c>
      <c r="J22" s="105"/>
      <c r="K22" s="297">
        <f t="shared" si="0"/>
        <v>703.77</v>
      </c>
      <c r="L22" s="113"/>
      <c r="M22" s="343"/>
    </row>
    <row r="23" spans="1:13" ht="11.25" customHeight="1">
      <c r="A23" s="109" t="s">
        <v>113</v>
      </c>
      <c r="B23" s="126" t="s">
        <v>1163</v>
      </c>
      <c r="C23" s="113"/>
      <c r="D23" s="113"/>
      <c r="E23" s="113"/>
      <c r="F23" s="105" t="s">
        <v>1022</v>
      </c>
      <c r="G23" s="118">
        <v>3.36</v>
      </c>
      <c r="H23" s="113"/>
      <c r="I23" s="183">
        <v>8.65</v>
      </c>
      <c r="J23" s="105"/>
      <c r="K23" s="297">
        <f t="shared" si="0"/>
        <v>29.06</v>
      </c>
      <c r="L23" s="113"/>
      <c r="M23" s="344">
        <f>SUM(K21:K23)</f>
        <v>1156.3</v>
      </c>
    </row>
    <row r="24" spans="1:13" ht="11.25" customHeight="1">
      <c r="A24" s="120" t="s">
        <v>114</v>
      </c>
      <c r="B24" s="129" t="s">
        <v>1062</v>
      </c>
      <c r="C24" s="113"/>
      <c r="D24" s="113"/>
      <c r="E24" s="113"/>
      <c r="F24" s="105"/>
      <c r="G24" s="118"/>
      <c r="H24" s="113"/>
      <c r="I24" s="183"/>
      <c r="J24" s="105"/>
      <c r="K24" s="297"/>
      <c r="L24" s="113"/>
      <c r="M24" s="343"/>
    </row>
    <row r="25" spans="1:13" ht="11.25" customHeight="1">
      <c r="A25" s="109" t="s">
        <v>115</v>
      </c>
      <c r="B25" s="126" t="s">
        <v>1101</v>
      </c>
      <c r="C25" s="113"/>
      <c r="D25" s="113"/>
      <c r="E25" s="113"/>
      <c r="F25" s="105" t="s">
        <v>1022</v>
      </c>
      <c r="G25" s="118">
        <v>6</v>
      </c>
      <c r="H25" s="113"/>
      <c r="I25" s="183">
        <v>78.25</v>
      </c>
      <c r="J25" s="105"/>
      <c r="K25" s="297">
        <f t="shared" si="0"/>
        <v>469.5</v>
      </c>
      <c r="L25" s="113"/>
      <c r="M25" s="343"/>
    </row>
    <row r="26" spans="1:13" ht="11.25" customHeight="1">
      <c r="A26" s="158" t="s">
        <v>116</v>
      </c>
      <c r="B26" s="300" t="s">
        <v>3</v>
      </c>
      <c r="C26" s="14"/>
      <c r="D26" s="14"/>
      <c r="E26" s="14"/>
      <c r="F26" s="13" t="s">
        <v>1022</v>
      </c>
      <c r="G26" s="135">
        <v>1.35</v>
      </c>
      <c r="H26" s="14"/>
      <c r="I26" s="185">
        <v>149.92</v>
      </c>
      <c r="J26" s="13"/>
      <c r="K26" s="297">
        <f t="shared" si="0"/>
        <v>202.39</v>
      </c>
      <c r="L26" s="14"/>
      <c r="M26" s="342">
        <f>SUM(K25:K26)</f>
        <v>671.89</v>
      </c>
    </row>
    <row r="27" spans="1:13" ht="11.25" customHeight="1">
      <c r="A27" s="132" t="s">
        <v>117</v>
      </c>
      <c r="B27" s="133" t="s">
        <v>1100</v>
      </c>
      <c r="C27" s="14"/>
      <c r="D27" s="14"/>
      <c r="E27" s="122"/>
      <c r="F27" s="13"/>
      <c r="G27" s="135"/>
      <c r="H27" s="14"/>
      <c r="I27" s="185"/>
      <c r="J27" s="13"/>
      <c r="K27" s="297"/>
      <c r="L27" s="14"/>
      <c r="M27" s="341"/>
    </row>
    <row r="28" spans="1:13" ht="11.25" customHeight="1">
      <c r="A28" s="120" t="s">
        <v>118</v>
      </c>
      <c r="B28" s="77" t="s">
        <v>1028</v>
      </c>
      <c r="C28" s="28"/>
      <c r="D28" s="28"/>
      <c r="E28" s="29"/>
      <c r="F28" s="30"/>
      <c r="G28" s="118"/>
      <c r="H28" s="113"/>
      <c r="I28" s="183"/>
      <c r="J28" s="105"/>
      <c r="K28" s="297"/>
      <c r="L28" s="113"/>
      <c r="M28" s="343"/>
    </row>
    <row r="29" spans="1:13" ht="11.25" customHeight="1">
      <c r="A29" s="109" t="s">
        <v>119</v>
      </c>
      <c r="B29" s="38" t="s">
        <v>1085</v>
      </c>
      <c r="C29" s="39"/>
      <c r="D29" s="39"/>
      <c r="E29" s="98"/>
      <c r="F29" s="30" t="s">
        <v>1022</v>
      </c>
      <c r="G29" s="118">
        <v>17.74</v>
      </c>
      <c r="H29" s="113"/>
      <c r="I29" s="183">
        <v>6.21</v>
      </c>
      <c r="J29" s="105"/>
      <c r="K29" s="297">
        <f t="shared" si="0"/>
        <v>110.17</v>
      </c>
      <c r="L29" s="113"/>
      <c r="M29" s="343"/>
    </row>
    <row r="30" spans="1:13" ht="11.25" customHeight="1">
      <c r="A30" s="109" t="s">
        <v>120</v>
      </c>
      <c r="B30" s="27" t="s">
        <v>1032</v>
      </c>
      <c r="C30" s="28"/>
      <c r="D30" s="28"/>
      <c r="E30" s="29"/>
      <c r="F30" s="40" t="s">
        <v>1022</v>
      </c>
      <c r="G30" s="118">
        <v>24.15</v>
      </c>
      <c r="H30" s="113"/>
      <c r="I30" s="183">
        <v>2.39</v>
      </c>
      <c r="J30" s="105"/>
      <c r="K30" s="297">
        <f t="shared" si="0"/>
        <v>57.72</v>
      </c>
      <c r="L30" s="113"/>
      <c r="M30" s="343"/>
    </row>
    <row r="31" spans="1:13" ht="11.25" customHeight="1">
      <c r="A31" s="109" t="s">
        <v>121</v>
      </c>
      <c r="B31" s="27" t="s">
        <v>1048</v>
      </c>
      <c r="C31" s="28"/>
      <c r="D31" s="28"/>
      <c r="E31" s="29"/>
      <c r="F31" s="40" t="s">
        <v>1022</v>
      </c>
      <c r="G31" s="36">
        <v>6.08</v>
      </c>
      <c r="H31" s="47"/>
      <c r="I31" s="45">
        <v>7.47</v>
      </c>
      <c r="J31" s="47"/>
      <c r="K31" s="297">
        <f t="shared" si="0"/>
        <v>45.42</v>
      </c>
      <c r="L31" s="46"/>
      <c r="M31" s="52">
        <f>SUM(K29:K31)</f>
        <v>213.31</v>
      </c>
    </row>
    <row r="32" spans="1:13" ht="11.25" customHeight="1">
      <c r="A32" s="76" t="s">
        <v>122</v>
      </c>
      <c r="B32" s="79" t="s">
        <v>1060</v>
      </c>
      <c r="C32" s="28"/>
      <c r="D32" s="28"/>
      <c r="E32" s="29"/>
      <c r="F32" s="30"/>
      <c r="G32" s="36"/>
      <c r="H32" s="47"/>
      <c r="I32" s="45"/>
      <c r="J32" s="47"/>
      <c r="K32" s="297"/>
      <c r="L32" s="46"/>
      <c r="M32" s="52"/>
    </row>
    <row r="33" spans="1:13" ht="11.25" customHeight="1">
      <c r="A33" s="35" t="s">
        <v>123</v>
      </c>
      <c r="B33" s="38" t="s">
        <v>1102</v>
      </c>
      <c r="C33" s="39"/>
      <c r="D33" s="39"/>
      <c r="E33" s="98"/>
      <c r="F33" s="40"/>
      <c r="G33" s="36"/>
      <c r="H33" s="47"/>
      <c r="I33" s="45"/>
      <c r="J33" s="47"/>
      <c r="K33" s="297"/>
      <c r="L33" s="46"/>
      <c r="M33" s="52"/>
    </row>
    <row r="34" spans="1:16" s="101" customFormat="1" ht="11.25" customHeight="1">
      <c r="A34" s="35"/>
      <c r="B34" s="38" t="s">
        <v>1089</v>
      </c>
      <c r="C34" s="39"/>
      <c r="D34" s="39"/>
      <c r="E34" s="98"/>
      <c r="F34" s="40" t="s">
        <v>1023</v>
      </c>
      <c r="G34" s="36">
        <v>4</v>
      </c>
      <c r="H34" s="47"/>
      <c r="I34" s="45">
        <v>55.22</v>
      </c>
      <c r="J34" s="88"/>
      <c r="K34" s="297">
        <f t="shared" si="0"/>
        <v>220.88</v>
      </c>
      <c r="L34" s="89"/>
      <c r="M34" s="90"/>
      <c r="O34" s="102"/>
      <c r="P34" s="102"/>
    </row>
    <row r="35" spans="1:16" s="101" customFormat="1" ht="11.25" customHeight="1">
      <c r="A35" s="35" t="s">
        <v>124</v>
      </c>
      <c r="B35" s="38" t="s">
        <v>1092</v>
      </c>
      <c r="C35" s="39"/>
      <c r="D35" s="39"/>
      <c r="E35" s="98"/>
      <c r="F35" s="40" t="s">
        <v>1023</v>
      </c>
      <c r="G35" s="36">
        <v>1</v>
      </c>
      <c r="H35" s="47"/>
      <c r="I35" s="45">
        <v>45.36</v>
      </c>
      <c r="J35" s="88"/>
      <c r="K35" s="297">
        <f t="shared" si="0"/>
        <v>45.36</v>
      </c>
      <c r="L35" s="89"/>
      <c r="M35" s="90"/>
      <c r="O35" s="102"/>
      <c r="P35" s="102"/>
    </row>
    <row r="36" spans="1:16" s="101" customFormat="1" ht="11.25" customHeight="1">
      <c r="A36" s="37" t="s">
        <v>125</v>
      </c>
      <c r="B36" s="38" t="s">
        <v>1093</v>
      </c>
      <c r="C36" s="39"/>
      <c r="D36" s="39"/>
      <c r="E36" s="98"/>
      <c r="F36" s="40" t="s">
        <v>1023</v>
      </c>
      <c r="G36" s="41">
        <v>2</v>
      </c>
      <c r="H36" s="48"/>
      <c r="I36" s="103">
        <v>49.85</v>
      </c>
      <c r="J36" s="94"/>
      <c r="K36" s="297">
        <f t="shared" si="0"/>
        <v>99.7</v>
      </c>
      <c r="L36" s="95"/>
      <c r="M36" s="96"/>
      <c r="O36" s="102"/>
      <c r="P36" s="102"/>
    </row>
    <row r="37" spans="1:16" s="101" customFormat="1" ht="11.25" customHeight="1">
      <c r="A37" s="37" t="s">
        <v>126</v>
      </c>
      <c r="B37" s="38" t="s">
        <v>1097</v>
      </c>
      <c r="C37" s="39"/>
      <c r="D37" s="39"/>
      <c r="E37" s="98"/>
      <c r="F37" s="40"/>
      <c r="G37" s="41"/>
      <c r="H37" s="48"/>
      <c r="I37" s="103"/>
      <c r="J37" s="94"/>
      <c r="K37" s="297"/>
      <c r="L37" s="95"/>
      <c r="M37" s="53"/>
      <c r="O37" s="102"/>
      <c r="P37" s="102"/>
    </row>
    <row r="38" spans="1:16" s="101" customFormat="1" ht="11.25" customHeight="1">
      <c r="A38" s="37"/>
      <c r="B38" s="38" t="s">
        <v>1098</v>
      </c>
      <c r="C38" s="39"/>
      <c r="D38" s="39"/>
      <c r="E38" s="98"/>
      <c r="F38" s="40" t="s">
        <v>1023</v>
      </c>
      <c r="G38" s="41">
        <v>1</v>
      </c>
      <c r="H38" s="48"/>
      <c r="I38" s="103">
        <v>130.58</v>
      </c>
      <c r="J38" s="94"/>
      <c r="K38" s="297">
        <f t="shared" si="0"/>
        <v>130.58</v>
      </c>
      <c r="L38" s="95"/>
      <c r="M38" s="53">
        <f>SUM(K34:K38)</f>
        <v>496.52</v>
      </c>
      <c r="O38" s="102"/>
      <c r="P38" s="102"/>
    </row>
    <row r="39" spans="1:16" s="101" customFormat="1" ht="11.25" customHeight="1">
      <c r="A39" s="78" t="s">
        <v>127</v>
      </c>
      <c r="B39" s="79" t="s">
        <v>1137</v>
      </c>
      <c r="C39" s="39"/>
      <c r="D39" s="39"/>
      <c r="E39" s="98"/>
      <c r="F39" s="40"/>
      <c r="G39" s="41"/>
      <c r="H39" s="48"/>
      <c r="I39" s="103"/>
      <c r="J39" s="94"/>
      <c r="K39" s="297"/>
      <c r="L39" s="95"/>
      <c r="M39" s="53"/>
      <c r="O39" s="102"/>
      <c r="P39" s="102"/>
    </row>
    <row r="40" spans="1:16" s="101" customFormat="1" ht="11.25" customHeight="1">
      <c r="A40" s="37" t="s">
        <v>128</v>
      </c>
      <c r="B40" s="38" t="s">
        <v>1161</v>
      </c>
      <c r="C40" s="39"/>
      <c r="D40" s="39"/>
      <c r="E40" s="98"/>
      <c r="F40" s="40" t="s">
        <v>1023</v>
      </c>
      <c r="G40" s="41">
        <v>1</v>
      </c>
      <c r="H40" s="48"/>
      <c r="I40" s="103">
        <v>43.55</v>
      </c>
      <c r="J40" s="94"/>
      <c r="K40" s="297">
        <f t="shared" si="0"/>
        <v>43.55</v>
      </c>
      <c r="L40" s="95"/>
      <c r="M40" s="53">
        <f>K40</f>
        <v>43.55</v>
      </c>
      <c r="O40" s="102"/>
      <c r="P40" s="102"/>
    </row>
    <row r="41" spans="1:16" s="101" customFormat="1" ht="11.25" customHeight="1">
      <c r="A41" s="78" t="s">
        <v>129</v>
      </c>
      <c r="B41" s="79" t="s">
        <v>1033</v>
      </c>
      <c r="C41" s="39"/>
      <c r="D41" s="39"/>
      <c r="E41" s="98"/>
      <c r="F41" s="40"/>
      <c r="G41" s="41"/>
      <c r="H41" s="48"/>
      <c r="I41" s="103"/>
      <c r="J41" s="94"/>
      <c r="K41" s="297"/>
      <c r="L41" s="95"/>
      <c r="M41" s="53"/>
      <c r="O41" s="102"/>
      <c r="P41" s="102"/>
    </row>
    <row r="42" spans="1:16" s="101" customFormat="1" ht="11.25" customHeight="1">
      <c r="A42" s="37" t="s">
        <v>130</v>
      </c>
      <c r="B42" s="38" t="s">
        <v>1034</v>
      </c>
      <c r="C42" s="39"/>
      <c r="D42" s="39"/>
      <c r="E42" s="98"/>
      <c r="F42" s="40"/>
      <c r="G42" s="41"/>
      <c r="H42" s="48"/>
      <c r="I42" s="103"/>
      <c r="J42" s="94"/>
      <c r="K42" s="297"/>
      <c r="L42" s="95"/>
      <c r="M42" s="53"/>
      <c r="O42" s="102"/>
      <c r="P42" s="102"/>
    </row>
    <row r="43" spans="1:16" s="85" customFormat="1" ht="11.25" customHeight="1">
      <c r="A43" s="37"/>
      <c r="B43" s="38" t="s">
        <v>1035</v>
      </c>
      <c r="C43" s="39"/>
      <c r="D43" s="39"/>
      <c r="E43" s="98"/>
      <c r="F43" s="40" t="s">
        <v>1022</v>
      </c>
      <c r="G43" s="41">
        <v>24.15</v>
      </c>
      <c r="H43" s="48"/>
      <c r="I43" s="103">
        <v>2.39</v>
      </c>
      <c r="J43" s="94"/>
      <c r="K43" s="297">
        <f t="shared" si="0"/>
        <v>57.72</v>
      </c>
      <c r="L43" s="91"/>
      <c r="M43" s="92"/>
      <c r="O43" s="86"/>
      <c r="P43" s="86"/>
    </row>
    <row r="44" spans="1:16" s="85" customFormat="1" ht="11.25" customHeight="1">
      <c r="A44" s="37" t="s">
        <v>131</v>
      </c>
      <c r="B44" s="84" t="s">
        <v>1037</v>
      </c>
      <c r="C44" s="39"/>
      <c r="D44" s="39"/>
      <c r="E44" s="98"/>
      <c r="F44" s="40" t="s">
        <v>1022</v>
      </c>
      <c r="G44" s="41">
        <v>24.15</v>
      </c>
      <c r="H44" s="48"/>
      <c r="I44" s="103">
        <v>16.43</v>
      </c>
      <c r="J44" s="94"/>
      <c r="K44" s="297">
        <f t="shared" si="0"/>
        <v>396.78</v>
      </c>
      <c r="L44" s="91"/>
      <c r="M44" s="92"/>
      <c r="O44" s="86"/>
      <c r="P44" s="86"/>
    </row>
    <row r="45" spans="1:16" s="85" customFormat="1" ht="11.25" customHeight="1">
      <c r="A45" s="37" t="s">
        <v>132</v>
      </c>
      <c r="B45" s="27" t="s">
        <v>1038</v>
      </c>
      <c r="C45" s="39"/>
      <c r="D45" s="67"/>
      <c r="E45" s="68"/>
      <c r="F45" s="40"/>
      <c r="G45" s="99"/>
      <c r="H45" s="48"/>
      <c r="I45" s="103"/>
      <c r="J45" s="94"/>
      <c r="K45" s="297"/>
      <c r="L45" s="91"/>
      <c r="M45" s="92"/>
      <c r="O45" s="86"/>
      <c r="P45" s="86"/>
    </row>
    <row r="46" spans="1:16" s="85" customFormat="1" ht="11.25" customHeight="1">
      <c r="A46" s="37"/>
      <c r="B46" s="38" t="s">
        <v>1039</v>
      </c>
      <c r="C46" s="39"/>
      <c r="D46" s="67"/>
      <c r="E46" s="68"/>
      <c r="F46" s="40" t="s">
        <v>1022</v>
      </c>
      <c r="G46" s="41">
        <v>24.15</v>
      </c>
      <c r="H46" s="48"/>
      <c r="I46" s="103">
        <v>28.36</v>
      </c>
      <c r="J46" s="94"/>
      <c r="K46" s="297">
        <f t="shared" si="0"/>
        <v>684.89</v>
      </c>
      <c r="L46" s="91"/>
      <c r="M46" s="92"/>
      <c r="O46" s="86"/>
      <c r="P46" s="86"/>
    </row>
    <row r="47" spans="1:16" s="85" customFormat="1" ht="11.25" customHeight="1" thickBot="1">
      <c r="A47" s="37" t="s">
        <v>133</v>
      </c>
      <c r="B47" s="84" t="s">
        <v>1165</v>
      </c>
      <c r="C47" s="39"/>
      <c r="D47" s="67"/>
      <c r="E47" s="68"/>
      <c r="F47" s="40" t="s">
        <v>1024</v>
      </c>
      <c r="G47" s="41">
        <v>4.8</v>
      </c>
      <c r="H47" s="48"/>
      <c r="I47" s="103">
        <v>22.88</v>
      </c>
      <c r="J47" s="94"/>
      <c r="K47" s="297">
        <f t="shared" si="0"/>
        <v>109.82</v>
      </c>
      <c r="L47" s="91"/>
      <c r="M47" s="92"/>
      <c r="O47" s="86"/>
      <c r="P47" s="86"/>
    </row>
    <row r="48" spans="1:13" ht="18" customHeight="1" thickTop="1">
      <c r="A48" s="69" t="str">
        <f>Plan1!A52</f>
        <v>DATA:   03/03/2005   </v>
      </c>
      <c r="B48" s="70"/>
      <c r="C48" s="71" t="s">
        <v>1026</v>
      </c>
      <c r="D48" s="70"/>
      <c r="E48" s="72"/>
      <c r="F48" s="70" t="s">
        <v>1013</v>
      </c>
      <c r="G48" s="72"/>
      <c r="H48" s="70" t="s">
        <v>1020</v>
      </c>
      <c r="I48" s="72"/>
      <c r="J48" s="70"/>
      <c r="K48" s="104">
        <f>SUM(K5:K47)</f>
        <v>55112.329999999994</v>
      </c>
      <c r="L48" s="97"/>
      <c r="M48" s="345">
        <f>SUM(M5:M47)</f>
        <v>53863.12000000002</v>
      </c>
    </row>
    <row r="49" spans="1:13" ht="18" customHeight="1" thickBot="1">
      <c r="A49" s="24"/>
      <c r="B49" s="25"/>
      <c r="C49" s="56"/>
      <c r="D49" s="23"/>
      <c r="E49" s="57"/>
      <c r="F49" s="23"/>
      <c r="G49" s="57"/>
      <c r="H49" s="23" t="s">
        <v>1021</v>
      </c>
      <c r="I49" s="57"/>
      <c r="J49" s="23"/>
      <c r="K49" s="73"/>
      <c r="L49" s="23"/>
      <c r="M49" s="346"/>
    </row>
    <row r="50" spans="3:13" ht="15" customHeight="1" thickTop="1">
      <c r="C50" s="55"/>
      <c r="M50" s="75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3">
      <selection activeCell="I50" sqref="I5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1014</v>
      </c>
    </row>
    <row r="2" spans="1:13" ht="15" customHeight="1" thickTop="1">
      <c r="A2" s="7"/>
      <c r="B2" s="31" t="s">
        <v>1005</v>
      </c>
      <c r="C2" s="4"/>
      <c r="D2" s="193" t="s">
        <v>953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1006</v>
      </c>
      <c r="C3" s="5"/>
      <c r="D3" s="199"/>
      <c r="E3" s="199"/>
      <c r="F3" s="199"/>
      <c r="G3" s="199"/>
      <c r="H3" s="58"/>
      <c r="I3" s="60" t="s">
        <v>1015</v>
      </c>
      <c r="J3" s="3"/>
      <c r="K3" s="42"/>
      <c r="L3" s="59"/>
      <c r="M3" s="81" t="s">
        <v>889</v>
      </c>
    </row>
    <row r="4" spans="1:13" ht="15" customHeight="1" thickTop="1">
      <c r="A4" s="8"/>
      <c r="B4" s="34" t="s">
        <v>1007</v>
      </c>
      <c r="C4" s="5"/>
      <c r="D4" s="199" t="s">
        <v>1027</v>
      </c>
      <c r="E4" s="199"/>
      <c r="F4" s="199"/>
      <c r="G4" s="199"/>
      <c r="H4" s="61" t="s">
        <v>1008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1009</v>
      </c>
      <c r="I5" s="65"/>
      <c r="J5" s="64"/>
      <c r="K5" s="302">
        <f>Plan4!K48</f>
        <v>55112.329999999994</v>
      </c>
      <c r="L5" s="66"/>
      <c r="M5" s="339">
        <f>Plan4!M48</f>
        <v>53863.12000000002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1016</v>
      </c>
      <c r="K6" s="14"/>
      <c r="L6" s="14"/>
      <c r="M6" s="341"/>
    </row>
    <row r="7" spans="1:13" ht="15" customHeight="1">
      <c r="A7" s="11" t="s">
        <v>1010</v>
      </c>
      <c r="B7" s="12"/>
      <c r="C7" s="16" t="s">
        <v>1011</v>
      </c>
      <c r="D7" s="12"/>
      <c r="E7" s="12"/>
      <c r="F7" s="17" t="s">
        <v>1012</v>
      </c>
      <c r="G7" s="18" t="s">
        <v>1017</v>
      </c>
      <c r="H7" s="43" t="s">
        <v>1018</v>
      </c>
      <c r="I7" s="43"/>
      <c r="J7" s="49" t="s">
        <v>1019</v>
      </c>
      <c r="K7" s="44"/>
      <c r="L7" s="49" t="s">
        <v>4</v>
      </c>
      <c r="M7" s="347"/>
    </row>
    <row r="8" spans="1:13" ht="8.2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0.5" customHeight="1" thickTop="1">
      <c r="A9" s="124" t="s">
        <v>134</v>
      </c>
      <c r="B9" s="150" t="s">
        <v>1057</v>
      </c>
      <c r="C9" s="143"/>
      <c r="D9" s="143"/>
      <c r="E9" s="143"/>
      <c r="F9" s="145" t="s">
        <v>1024</v>
      </c>
      <c r="G9" s="134">
        <v>16.1</v>
      </c>
      <c r="H9" s="111"/>
      <c r="I9" s="184">
        <v>18.2</v>
      </c>
      <c r="J9" s="110"/>
      <c r="K9" s="304">
        <f aca="true" t="shared" si="0" ref="K9:K49">ROUND(G9*I9,2)</f>
        <v>293.02</v>
      </c>
      <c r="L9" s="111"/>
      <c r="M9" s="349">
        <f>SUM(Plan4!K43:K47)+SUM(K9)</f>
        <v>1542.2299999999998</v>
      </c>
    </row>
    <row r="10" spans="1:13" ht="10.5" customHeight="1">
      <c r="A10" s="120" t="s">
        <v>135</v>
      </c>
      <c r="B10" s="129" t="s">
        <v>1036</v>
      </c>
      <c r="C10" s="113"/>
      <c r="D10" s="113"/>
      <c r="E10" s="113"/>
      <c r="F10" s="105"/>
      <c r="G10" s="118"/>
      <c r="H10" s="113"/>
      <c r="I10" s="183"/>
      <c r="J10" s="105"/>
      <c r="K10" s="297"/>
      <c r="L10" s="113"/>
      <c r="M10" s="343"/>
    </row>
    <row r="11" spans="1:13" ht="10.5" customHeight="1">
      <c r="A11" s="109" t="s">
        <v>136</v>
      </c>
      <c r="B11" s="28" t="s">
        <v>1087</v>
      </c>
      <c r="C11" s="28"/>
      <c r="D11" s="28"/>
      <c r="E11" s="28"/>
      <c r="F11" s="157" t="s">
        <v>1022</v>
      </c>
      <c r="G11" s="118">
        <v>17.74</v>
      </c>
      <c r="H11" s="113"/>
      <c r="I11" s="183">
        <v>17.04</v>
      </c>
      <c r="J11" s="105"/>
      <c r="K11" s="297">
        <f t="shared" si="0"/>
        <v>302.29</v>
      </c>
      <c r="L11" s="113"/>
      <c r="M11" s="343"/>
    </row>
    <row r="12" spans="1:13" ht="10.5" customHeight="1">
      <c r="A12" s="109" t="s">
        <v>137</v>
      </c>
      <c r="B12" s="28" t="s">
        <v>1031</v>
      </c>
      <c r="C12" s="28"/>
      <c r="D12" s="28"/>
      <c r="E12" s="28"/>
      <c r="F12" s="157"/>
      <c r="G12" s="118"/>
      <c r="H12" s="113"/>
      <c r="I12" s="183"/>
      <c r="J12" s="105"/>
      <c r="K12" s="297"/>
      <c r="L12" s="113"/>
      <c r="M12" s="343"/>
    </row>
    <row r="13" spans="1:13" ht="10.5" customHeight="1">
      <c r="A13" s="109"/>
      <c r="B13" s="171" t="s">
        <v>1086</v>
      </c>
      <c r="C13" s="28"/>
      <c r="D13" s="28"/>
      <c r="E13" s="28"/>
      <c r="F13" s="157" t="s">
        <v>1022</v>
      </c>
      <c r="G13" s="118">
        <v>17.74</v>
      </c>
      <c r="H13" s="113"/>
      <c r="I13" s="183">
        <v>34.46</v>
      </c>
      <c r="J13" s="105"/>
      <c r="K13" s="297">
        <f t="shared" si="0"/>
        <v>611.32</v>
      </c>
      <c r="L13" s="113"/>
      <c r="M13" s="343"/>
    </row>
    <row r="14" spans="1:13" ht="10.5" customHeight="1">
      <c r="A14" s="109" t="s">
        <v>138</v>
      </c>
      <c r="B14" s="28" t="s">
        <v>1088</v>
      </c>
      <c r="C14" s="28"/>
      <c r="D14" s="28"/>
      <c r="E14" s="28"/>
      <c r="F14" s="157" t="s">
        <v>1024</v>
      </c>
      <c r="G14" s="118">
        <v>16.1</v>
      </c>
      <c r="H14" s="113"/>
      <c r="I14" s="183">
        <v>13.13</v>
      </c>
      <c r="J14" s="105"/>
      <c r="K14" s="297">
        <f t="shared" si="0"/>
        <v>211.39</v>
      </c>
      <c r="L14" s="113"/>
      <c r="M14" s="344">
        <f>SUM(K11:K14)</f>
        <v>1125</v>
      </c>
    </row>
    <row r="15" spans="1:13" ht="10.5" customHeight="1">
      <c r="A15" s="120" t="s">
        <v>139</v>
      </c>
      <c r="B15" s="129" t="s">
        <v>1044</v>
      </c>
      <c r="C15" s="113"/>
      <c r="D15" s="113"/>
      <c r="E15" s="113"/>
      <c r="F15" s="105"/>
      <c r="G15" s="118"/>
      <c r="H15" s="113"/>
      <c r="I15" s="183"/>
      <c r="J15" s="105"/>
      <c r="K15" s="297"/>
      <c r="L15" s="113"/>
      <c r="M15" s="343"/>
    </row>
    <row r="16" spans="1:13" ht="10.5" customHeight="1">
      <c r="A16" s="109" t="s">
        <v>140</v>
      </c>
      <c r="B16" s="100" t="s">
        <v>1045</v>
      </c>
      <c r="C16" s="113"/>
      <c r="D16" s="113"/>
      <c r="E16" s="113"/>
      <c r="F16" s="105"/>
      <c r="G16" s="118"/>
      <c r="H16" s="113"/>
      <c r="I16" s="183"/>
      <c r="J16" s="105"/>
      <c r="K16" s="297"/>
      <c r="L16" s="113"/>
      <c r="M16" s="343"/>
    </row>
    <row r="17" spans="1:13" ht="10.5" customHeight="1">
      <c r="A17" s="109"/>
      <c r="B17" s="100" t="s">
        <v>1177</v>
      </c>
      <c r="C17" s="113"/>
      <c r="D17" s="113"/>
      <c r="E17" s="113"/>
      <c r="F17" s="105" t="s">
        <v>1022</v>
      </c>
      <c r="G17" s="118">
        <v>4.4</v>
      </c>
      <c r="H17" s="113"/>
      <c r="I17" s="183">
        <v>456.64</v>
      </c>
      <c r="J17" s="105"/>
      <c r="K17" s="297">
        <f t="shared" si="0"/>
        <v>2009.22</v>
      </c>
      <c r="L17" s="113"/>
      <c r="M17" s="343"/>
    </row>
    <row r="18" spans="1:13" ht="10.5" customHeight="1">
      <c r="A18" s="109" t="s">
        <v>141</v>
      </c>
      <c r="B18" s="126" t="s">
        <v>1164</v>
      </c>
      <c r="C18" s="113"/>
      <c r="D18" s="113"/>
      <c r="E18" s="113"/>
      <c r="F18" s="105" t="s">
        <v>1022</v>
      </c>
      <c r="G18" s="118">
        <v>0.8</v>
      </c>
      <c r="H18" s="113"/>
      <c r="I18" s="183">
        <v>248.31</v>
      </c>
      <c r="J18" s="105"/>
      <c r="K18" s="297">
        <f t="shared" si="0"/>
        <v>198.65</v>
      </c>
      <c r="L18" s="113"/>
      <c r="M18" s="343"/>
    </row>
    <row r="19" spans="1:13" ht="10.5" customHeight="1">
      <c r="A19" s="109" t="s">
        <v>142</v>
      </c>
      <c r="B19" s="126" t="s">
        <v>1160</v>
      </c>
      <c r="C19" s="113"/>
      <c r="D19" s="113"/>
      <c r="E19" s="113"/>
      <c r="F19" s="105"/>
      <c r="G19" s="118"/>
      <c r="H19" s="113"/>
      <c r="I19" s="183"/>
      <c r="J19" s="105"/>
      <c r="K19" s="297"/>
      <c r="L19" s="113"/>
      <c r="M19" s="343"/>
    </row>
    <row r="20" spans="1:13" ht="10.5" customHeight="1">
      <c r="A20" s="109"/>
      <c r="B20" s="126" t="s">
        <v>1064</v>
      </c>
      <c r="C20" s="113"/>
      <c r="D20" s="113"/>
      <c r="E20" s="113"/>
      <c r="F20" s="105" t="s">
        <v>1023</v>
      </c>
      <c r="G20" s="118">
        <v>1</v>
      </c>
      <c r="H20" s="113"/>
      <c r="I20" s="183">
        <v>230.55</v>
      </c>
      <c r="J20" s="105"/>
      <c r="K20" s="297">
        <f t="shared" si="0"/>
        <v>230.55</v>
      </c>
      <c r="L20" s="113"/>
      <c r="M20" s="344">
        <f>SUM(K17:K20)</f>
        <v>2438.42</v>
      </c>
    </row>
    <row r="21" spans="1:13" ht="10.5" customHeight="1">
      <c r="A21" s="120" t="s">
        <v>143</v>
      </c>
      <c r="B21" s="129" t="s">
        <v>1046</v>
      </c>
      <c r="C21" s="113"/>
      <c r="D21" s="113"/>
      <c r="E21" s="113"/>
      <c r="F21" s="105"/>
      <c r="G21" s="118"/>
      <c r="H21" s="113"/>
      <c r="I21" s="183"/>
      <c r="J21" s="105"/>
      <c r="K21" s="297"/>
      <c r="L21" s="113"/>
      <c r="M21" s="343"/>
    </row>
    <row r="22" spans="1:13" ht="10.5" customHeight="1">
      <c r="A22" s="109" t="s">
        <v>144</v>
      </c>
      <c r="B22" s="126" t="s">
        <v>1047</v>
      </c>
      <c r="C22" s="113"/>
      <c r="D22" s="113"/>
      <c r="E22" s="113"/>
      <c r="F22" s="105" t="s">
        <v>1022</v>
      </c>
      <c r="G22" s="118">
        <v>3.64</v>
      </c>
      <c r="H22" s="113"/>
      <c r="I22" s="183">
        <v>59.8</v>
      </c>
      <c r="J22" s="105"/>
      <c r="K22" s="297">
        <f t="shared" si="0"/>
        <v>217.67</v>
      </c>
      <c r="L22" s="113"/>
      <c r="M22" s="344">
        <f>K22</f>
        <v>217.67</v>
      </c>
    </row>
    <row r="23" spans="1:13" ht="10.5" customHeight="1">
      <c r="A23" s="120" t="s">
        <v>145</v>
      </c>
      <c r="B23" s="129" t="s">
        <v>1025</v>
      </c>
      <c r="C23" s="113"/>
      <c r="D23" s="113"/>
      <c r="E23" s="113"/>
      <c r="F23" s="105"/>
      <c r="G23" s="118"/>
      <c r="H23" s="113"/>
      <c r="I23" s="183"/>
      <c r="J23" s="105"/>
      <c r="K23" s="297"/>
      <c r="L23" s="113"/>
      <c r="M23" s="343"/>
    </row>
    <row r="24" spans="1:13" ht="10.5" customHeight="1">
      <c r="A24" s="109" t="s">
        <v>146</v>
      </c>
      <c r="B24" s="126" t="s">
        <v>1040</v>
      </c>
      <c r="C24" s="113"/>
      <c r="D24" s="113"/>
      <c r="E24" s="113"/>
      <c r="F24" s="105"/>
      <c r="G24" s="118"/>
      <c r="H24" s="113"/>
      <c r="I24" s="183"/>
      <c r="J24" s="105"/>
      <c r="K24" s="297"/>
      <c r="L24" s="113"/>
      <c r="M24" s="343"/>
    </row>
    <row r="25" spans="1:13" ht="10.5" customHeight="1">
      <c r="A25" s="109"/>
      <c r="B25" s="126" t="s">
        <v>1041</v>
      </c>
      <c r="C25" s="113"/>
      <c r="D25" s="113"/>
      <c r="E25" s="113"/>
      <c r="F25" s="105" t="s">
        <v>1022</v>
      </c>
      <c r="G25" s="118">
        <v>39.9</v>
      </c>
      <c r="H25" s="113"/>
      <c r="I25" s="183">
        <v>5.62</v>
      </c>
      <c r="J25" s="105"/>
      <c r="K25" s="297">
        <f t="shared" si="0"/>
        <v>224.24</v>
      </c>
      <c r="L25" s="113"/>
      <c r="M25" s="343"/>
    </row>
    <row r="26" spans="1:13" ht="10.5" customHeight="1">
      <c r="A26" s="109" t="s">
        <v>147</v>
      </c>
      <c r="B26" s="126" t="s">
        <v>1042</v>
      </c>
      <c r="C26" s="113"/>
      <c r="D26" s="113"/>
      <c r="E26" s="113"/>
      <c r="F26" s="105" t="s">
        <v>1022</v>
      </c>
      <c r="G26" s="118">
        <v>39.9</v>
      </c>
      <c r="H26" s="113"/>
      <c r="I26" s="183">
        <v>9.34</v>
      </c>
      <c r="J26" s="105"/>
      <c r="K26" s="297">
        <f t="shared" si="0"/>
        <v>372.67</v>
      </c>
      <c r="L26" s="113"/>
      <c r="M26" s="343"/>
    </row>
    <row r="27" spans="1:13" ht="10.5" customHeight="1">
      <c r="A27" s="109" t="s">
        <v>148</v>
      </c>
      <c r="B27" s="126" t="s">
        <v>1163</v>
      </c>
      <c r="C27" s="113"/>
      <c r="D27" s="113"/>
      <c r="E27" s="113"/>
      <c r="F27" s="105" t="s">
        <v>1022</v>
      </c>
      <c r="G27" s="118">
        <v>3.36</v>
      </c>
      <c r="H27" s="113"/>
      <c r="I27" s="183">
        <v>8.65</v>
      </c>
      <c r="J27" s="105"/>
      <c r="K27" s="297">
        <f t="shared" si="0"/>
        <v>29.06</v>
      </c>
      <c r="L27" s="113"/>
      <c r="M27" s="344">
        <f>SUM(K25:K27)</f>
        <v>625.97</v>
      </c>
    </row>
    <row r="28" spans="1:13" ht="10.5" customHeight="1">
      <c r="A28" s="107" t="s">
        <v>149</v>
      </c>
      <c r="B28" s="119" t="s">
        <v>1103</v>
      </c>
      <c r="C28" s="113"/>
      <c r="D28" s="113"/>
      <c r="E28" s="113"/>
      <c r="F28" s="105"/>
      <c r="G28" s="118"/>
      <c r="H28" s="113"/>
      <c r="I28" s="183"/>
      <c r="J28" s="105"/>
      <c r="K28" s="297"/>
      <c r="L28" s="113"/>
      <c r="M28" s="343"/>
    </row>
    <row r="29" spans="1:13" ht="10.5" customHeight="1">
      <c r="A29" s="155" t="s">
        <v>150</v>
      </c>
      <c r="B29" s="151" t="s">
        <v>1028</v>
      </c>
      <c r="C29" s="152"/>
      <c r="D29" s="152"/>
      <c r="E29" s="153"/>
      <c r="F29" s="154"/>
      <c r="G29" s="135"/>
      <c r="H29" s="14"/>
      <c r="I29" s="185"/>
      <c r="J29" s="13"/>
      <c r="K29" s="297"/>
      <c r="L29" s="14"/>
      <c r="M29" s="341"/>
    </row>
    <row r="30" spans="1:13" ht="10.5" customHeight="1">
      <c r="A30" s="109" t="s">
        <v>151</v>
      </c>
      <c r="B30" s="27" t="s">
        <v>1104</v>
      </c>
      <c r="C30" s="28"/>
      <c r="D30" s="28"/>
      <c r="E30" s="29"/>
      <c r="F30" s="30" t="s">
        <v>1022</v>
      </c>
      <c r="G30" s="118">
        <v>8.77</v>
      </c>
      <c r="H30" s="113"/>
      <c r="I30" s="183">
        <v>6.21</v>
      </c>
      <c r="J30" s="105"/>
      <c r="K30" s="297">
        <f t="shared" si="0"/>
        <v>54.46</v>
      </c>
      <c r="L30" s="113"/>
      <c r="M30" s="343"/>
    </row>
    <row r="31" spans="1:13" ht="10.5" customHeight="1">
      <c r="A31" s="109" t="s">
        <v>152</v>
      </c>
      <c r="B31" s="38" t="s">
        <v>1032</v>
      </c>
      <c r="C31" s="39"/>
      <c r="D31" s="39"/>
      <c r="E31" s="98"/>
      <c r="F31" s="30" t="s">
        <v>1022</v>
      </c>
      <c r="G31" s="118">
        <v>17.25</v>
      </c>
      <c r="H31" s="113"/>
      <c r="I31" s="183">
        <v>2.39</v>
      </c>
      <c r="J31" s="105"/>
      <c r="K31" s="297">
        <f t="shared" si="0"/>
        <v>41.23</v>
      </c>
      <c r="L31" s="113"/>
      <c r="M31" s="343"/>
    </row>
    <row r="32" spans="1:13" ht="10.5" customHeight="1">
      <c r="A32" s="109" t="s">
        <v>153</v>
      </c>
      <c r="B32" s="27" t="s">
        <v>1048</v>
      </c>
      <c r="C32" s="28"/>
      <c r="D32" s="28"/>
      <c r="E32" s="29"/>
      <c r="F32" s="40" t="s">
        <v>1022</v>
      </c>
      <c r="G32" s="118">
        <v>3.88</v>
      </c>
      <c r="H32" s="113"/>
      <c r="I32" s="183">
        <v>7.47</v>
      </c>
      <c r="J32" s="105"/>
      <c r="K32" s="297">
        <f t="shared" si="0"/>
        <v>28.98</v>
      </c>
      <c r="L32" s="113"/>
      <c r="M32" s="344">
        <f>SUM(K30:K32)</f>
        <v>124.67</v>
      </c>
    </row>
    <row r="33" spans="1:13" ht="10.5" customHeight="1">
      <c r="A33" s="120" t="s">
        <v>154</v>
      </c>
      <c r="B33" s="77" t="s">
        <v>1060</v>
      </c>
      <c r="C33" s="28"/>
      <c r="D33" s="28"/>
      <c r="E33" s="29"/>
      <c r="F33" s="40"/>
      <c r="G33" s="36"/>
      <c r="H33" s="47"/>
      <c r="I33" s="45"/>
      <c r="J33" s="47"/>
      <c r="K33" s="297"/>
      <c r="L33" s="46"/>
      <c r="M33" s="52"/>
    </row>
    <row r="34" spans="1:13" ht="10.5" customHeight="1">
      <c r="A34" s="35" t="s">
        <v>155</v>
      </c>
      <c r="B34" s="38" t="s">
        <v>1090</v>
      </c>
      <c r="C34" s="28"/>
      <c r="D34" s="28"/>
      <c r="E34" s="29"/>
      <c r="F34" s="30"/>
      <c r="G34" s="36"/>
      <c r="H34" s="47"/>
      <c r="I34" s="45"/>
      <c r="J34" s="47"/>
      <c r="K34" s="297"/>
      <c r="L34" s="46"/>
      <c r="M34" s="52"/>
    </row>
    <row r="35" spans="1:13" ht="10.5" customHeight="1">
      <c r="A35" s="35"/>
      <c r="B35" s="38" t="s">
        <v>1089</v>
      </c>
      <c r="C35" s="39"/>
      <c r="D35" s="39"/>
      <c r="E35" s="98"/>
      <c r="F35" s="40" t="s">
        <v>1023</v>
      </c>
      <c r="G35" s="36">
        <v>2</v>
      </c>
      <c r="H35" s="47"/>
      <c r="I35" s="45">
        <v>112.64</v>
      </c>
      <c r="J35" s="47"/>
      <c r="K35" s="297">
        <f t="shared" si="0"/>
        <v>225.28</v>
      </c>
      <c r="L35" s="46"/>
      <c r="M35" s="52"/>
    </row>
    <row r="36" spans="1:16" s="101" customFormat="1" ht="10.5" customHeight="1">
      <c r="A36" s="35" t="s">
        <v>156</v>
      </c>
      <c r="B36" s="38" t="s">
        <v>1091</v>
      </c>
      <c r="C36" s="39"/>
      <c r="D36" s="39"/>
      <c r="E36" s="98"/>
      <c r="F36" s="40" t="s">
        <v>1023</v>
      </c>
      <c r="G36" s="36">
        <v>1</v>
      </c>
      <c r="H36" s="47"/>
      <c r="I36" s="45">
        <v>42.58</v>
      </c>
      <c r="J36" s="88"/>
      <c r="K36" s="297">
        <f t="shared" si="0"/>
        <v>42.58</v>
      </c>
      <c r="L36" s="89"/>
      <c r="M36" s="90"/>
      <c r="O36" s="102"/>
      <c r="P36" s="102"/>
    </row>
    <row r="37" spans="1:16" s="101" customFormat="1" ht="10.5" customHeight="1">
      <c r="A37" s="35" t="s">
        <v>157</v>
      </c>
      <c r="B37" s="38" t="s">
        <v>1093</v>
      </c>
      <c r="C37" s="39"/>
      <c r="D37" s="39"/>
      <c r="E37" s="98"/>
      <c r="F37" s="40" t="s">
        <v>1023</v>
      </c>
      <c r="G37" s="36">
        <v>2</v>
      </c>
      <c r="H37" s="47"/>
      <c r="I37" s="45">
        <v>49.85</v>
      </c>
      <c r="J37" s="88"/>
      <c r="K37" s="297">
        <f t="shared" si="0"/>
        <v>99.7</v>
      </c>
      <c r="L37" s="89"/>
      <c r="M37" s="90"/>
      <c r="O37" s="102"/>
      <c r="P37" s="102"/>
    </row>
    <row r="38" spans="1:16" s="101" customFormat="1" ht="10.5" customHeight="1">
      <c r="A38" s="35" t="s">
        <v>158</v>
      </c>
      <c r="B38" s="38" t="s">
        <v>1097</v>
      </c>
      <c r="C38" s="39"/>
      <c r="D38" s="39"/>
      <c r="E38" s="98"/>
      <c r="F38" s="40"/>
      <c r="G38" s="41"/>
      <c r="H38" s="48"/>
      <c r="I38" s="103"/>
      <c r="J38" s="94"/>
      <c r="K38" s="297"/>
      <c r="L38" s="95"/>
      <c r="M38" s="96"/>
      <c r="O38" s="102"/>
      <c r="P38" s="102"/>
    </row>
    <row r="39" spans="1:16" s="101" customFormat="1" ht="10.5" customHeight="1">
      <c r="A39" s="37"/>
      <c r="B39" s="38" t="s">
        <v>1098</v>
      </c>
      <c r="C39" s="39"/>
      <c r="D39" s="39"/>
      <c r="E39" s="98"/>
      <c r="F39" s="40" t="s">
        <v>1023</v>
      </c>
      <c r="G39" s="41">
        <v>1</v>
      </c>
      <c r="H39" s="48"/>
      <c r="I39" s="103">
        <v>130.58</v>
      </c>
      <c r="J39" s="94"/>
      <c r="K39" s="297">
        <f t="shared" si="0"/>
        <v>130.58</v>
      </c>
      <c r="L39" s="95"/>
      <c r="M39" s="53">
        <f>SUM(K35:K39)</f>
        <v>498.14</v>
      </c>
      <c r="O39" s="102"/>
      <c r="P39" s="102"/>
    </row>
    <row r="40" spans="1:16" s="101" customFormat="1" ht="10.5" customHeight="1">
      <c r="A40" s="78" t="s">
        <v>159</v>
      </c>
      <c r="B40" s="79" t="s">
        <v>1137</v>
      </c>
      <c r="C40" s="39"/>
      <c r="D40" s="39"/>
      <c r="E40" s="98"/>
      <c r="F40" s="40"/>
      <c r="G40" s="41"/>
      <c r="H40" s="48"/>
      <c r="I40" s="103"/>
      <c r="J40" s="94"/>
      <c r="K40" s="297"/>
      <c r="L40" s="95"/>
      <c r="M40" s="53"/>
      <c r="O40" s="102"/>
      <c r="P40" s="102"/>
    </row>
    <row r="41" spans="1:16" s="101" customFormat="1" ht="10.5" customHeight="1">
      <c r="A41" s="37" t="s">
        <v>160</v>
      </c>
      <c r="B41" s="38" t="s">
        <v>1161</v>
      </c>
      <c r="C41" s="39"/>
      <c r="D41" s="39"/>
      <c r="E41" s="98"/>
      <c r="F41" s="40" t="s">
        <v>1023</v>
      </c>
      <c r="G41" s="41">
        <v>1</v>
      </c>
      <c r="H41" s="48"/>
      <c r="I41" s="103">
        <v>43.55</v>
      </c>
      <c r="J41" s="94"/>
      <c r="K41" s="297">
        <f t="shared" si="0"/>
        <v>43.55</v>
      </c>
      <c r="L41" s="95"/>
      <c r="M41" s="53">
        <f>K41</f>
        <v>43.55</v>
      </c>
      <c r="O41" s="102"/>
      <c r="P41" s="102"/>
    </row>
    <row r="42" spans="1:16" s="101" customFormat="1" ht="10.5" customHeight="1">
      <c r="A42" s="78" t="s">
        <v>161</v>
      </c>
      <c r="B42" s="79" t="s">
        <v>1033</v>
      </c>
      <c r="C42" s="39"/>
      <c r="D42" s="39"/>
      <c r="E42" s="98"/>
      <c r="F42" s="40"/>
      <c r="G42" s="41"/>
      <c r="H42" s="48"/>
      <c r="I42" s="103"/>
      <c r="J42" s="94"/>
      <c r="K42" s="297"/>
      <c r="L42" s="95"/>
      <c r="M42" s="53"/>
      <c r="O42" s="102"/>
      <c r="P42" s="102"/>
    </row>
    <row r="43" spans="1:16" s="101" customFormat="1" ht="10.5" customHeight="1">
      <c r="A43" s="37" t="s">
        <v>162</v>
      </c>
      <c r="B43" s="38" t="s">
        <v>1034</v>
      </c>
      <c r="C43" s="39"/>
      <c r="D43" s="39"/>
      <c r="E43" s="98"/>
      <c r="F43" s="40"/>
      <c r="G43" s="41"/>
      <c r="H43" s="48"/>
      <c r="I43" s="103"/>
      <c r="J43" s="94"/>
      <c r="K43" s="297"/>
      <c r="L43" s="95"/>
      <c r="M43" s="53"/>
      <c r="O43" s="102"/>
      <c r="P43" s="102"/>
    </row>
    <row r="44" spans="1:16" s="101" customFormat="1" ht="10.5" customHeight="1">
      <c r="A44" s="37"/>
      <c r="B44" s="38" t="s">
        <v>1035</v>
      </c>
      <c r="C44" s="39"/>
      <c r="D44" s="39"/>
      <c r="E44" s="98"/>
      <c r="F44" s="40" t="s">
        <v>1022</v>
      </c>
      <c r="G44" s="41">
        <v>17.25</v>
      </c>
      <c r="H44" s="48"/>
      <c r="I44" s="103">
        <v>2.39</v>
      </c>
      <c r="J44" s="94"/>
      <c r="K44" s="297">
        <f t="shared" si="0"/>
        <v>41.23</v>
      </c>
      <c r="L44" s="95"/>
      <c r="M44" s="53"/>
      <c r="O44" s="102"/>
      <c r="P44" s="102"/>
    </row>
    <row r="45" spans="1:16" s="85" customFormat="1" ht="10.5" customHeight="1">
      <c r="A45" s="37" t="s">
        <v>163</v>
      </c>
      <c r="B45" s="84" t="s">
        <v>1037</v>
      </c>
      <c r="C45" s="39"/>
      <c r="D45" s="39"/>
      <c r="E45" s="98"/>
      <c r="F45" s="40" t="s">
        <v>1022</v>
      </c>
      <c r="G45" s="41">
        <v>17.25</v>
      </c>
      <c r="H45" s="48"/>
      <c r="I45" s="103">
        <v>16.43</v>
      </c>
      <c r="J45" s="94"/>
      <c r="K45" s="297">
        <f t="shared" si="0"/>
        <v>283.42</v>
      </c>
      <c r="L45" s="91"/>
      <c r="M45" s="92"/>
      <c r="O45" s="86"/>
      <c r="P45" s="86"/>
    </row>
    <row r="46" spans="1:16" s="85" customFormat="1" ht="10.5" customHeight="1">
      <c r="A46" s="37" t="s">
        <v>164</v>
      </c>
      <c r="B46" s="38" t="s">
        <v>1038</v>
      </c>
      <c r="C46" s="39"/>
      <c r="D46" s="67"/>
      <c r="E46" s="68"/>
      <c r="F46" s="40"/>
      <c r="G46" s="41"/>
      <c r="H46" s="48"/>
      <c r="I46" s="103"/>
      <c r="J46" s="94"/>
      <c r="K46" s="297"/>
      <c r="L46" s="91"/>
      <c r="M46" s="92"/>
      <c r="O46" s="86"/>
      <c r="P46" s="86"/>
    </row>
    <row r="47" spans="1:16" s="85" customFormat="1" ht="10.5" customHeight="1">
      <c r="A47" s="37"/>
      <c r="B47" s="100" t="s">
        <v>1039</v>
      </c>
      <c r="C47" s="39"/>
      <c r="D47" s="67"/>
      <c r="E47" s="68"/>
      <c r="F47" s="40" t="s">
        <v>1022</v>
      </c>
      <c r="G47" s="41">
        <v>17.25</v>
      </c>
      <c r="H47" s="48"/>
      <c r="I47" s="103">
        <v>28.36</v>
      </c>
      <c r="J47" s="94"/>
      <c r="K47" s="297">
        <f t="shared" si="0"/>
        <v>489.21</v>
      </c>
      <c r="L47" s="91"/>
      <c r="M47" s="92"/>
      <c r="O47" s="86"/>
      <c r="P47" s="86"/>
    </row>
    <row r="48" spans="1:16" s="85" customFormat="1" ht="10.5" customHeight="1">
      <c r="A48" s="37" t="s">
        <v>165</v>
      </c>
      <c r="B48" s="84" t="s">
        <v>1057</v>
      </c>
      <c r="C48" s="39"/>
      <c r="D48" s="39"/>
      <c r="E48" s="98"/>
      <c r="F48" s="40" t="s">
        <v>1024</v>
      </c>
      <c r="G48" s="41">
        <v>11.5</v>
      </c>
      <c r="H48" s="48"/>
      <c r="I48" s="103">
        <v>18.2</v>
      </c>
      <c r="J48" s="94"/>
      <c r="K48" s="297">
        <f t="shared" si="0"/>
        <v>209.3</v>
      </c>
      <c r="L48" s="91"/>
      <c r="M48" s="92"/>
      <c r="O48" s="86"/>
      <c r="P48" s="86"/>
    </row>
    <row r="49" spans="1:16" s="85" customFormat="1" ht="10.5" customHeight="1" thickBot="1">
      <c r="A49" s="37" t="s">
        <v>166</v>
      </c>
      <c r="B49" s="84" t="s">
        <v>1165</v>
      </c>
      <c r="C49" s="39"/>
      <c r="D49" s="67"/>
      <c r="E49" s="68"/>
      <c r="F49" s="40" t="s">
        <v>1024</v>
      </c>
      <c r="G49" s="41">
        <v>2</v>
      </c>
      <c r="H49" s="48"/>
      <c r="I49" s="103">
        <v>22.88</v>
      </c>
      <c r="J49" s="94"/>
      <c r="K49" s="305">
        <f t="shared" si="0"/>
        <v>45.76</v>
      </c>
      <c r="L49" s="91"/>
      <c r="M49" s="53">
        <f>SUM(K44:K49)</f>
        <v>1068.92</v>
      </c>
      <c r="O49" s="86"/>
      <c r="P49" s="86"/>
    </row>
    <row r="50" spans="1:13" ht="18" customHeight="1" thickTop="1">
      <c r="A50" s="69" t="str">
        <f>Plan1!A52</f>
        <v>DATA:   03/03/2005   </v>
      </c>
      <c r="B50" s="70"/>
      <c r="C50" s="71" t="s">
        <v>1026</v>
      </c>
      <c r="D50" s="70"/>
      <c r="E50" s="72"/>
      <c r="F50" s="70" t="s">
        <v>1013</v>
      </c>
      <c r="G50" s="72"/>
      <c r="H50" s="70" t="s">
        <v>1020</v>
      </c>
      <c r="I50" s="72"/>
      <c r="J50" s="70"/>
      <c r="K50" s="104">
        <f>SUM(K5:K49)</f>
        <v>61547.69</v>
      </c>
      <c r="L50" s="97"/>
      <c r="M50" s="345">
        <f>SUM(M5:M49)</f>
        <v>61547.69000000002</v>
      </c>
    </row>
    <row r="51" spans="1:13" ht="18" customHeight="1" thickBot="1">
      <c r="A51" s="24"/>
      <c r="B51" s="25"/>
      <c r="C51" s="56"/>
      <c r="D51" s="23"/>
      <c r="E51" s="57"/>
      <c r="F51" s="23"/>
      <c r="G51" s="57"/>
      <c r="H51" s="23" t="s">
        <v>1021</v>
      </c>
      <c r="I51" s="57"/>
      <c r="J51" s="23"/>
      <c r="K51" s="73"/>
      <c r="L51" s="23"/>
      <c r="M51" s="346"/>
    </row>
    <row r="52" spans="3:13" ht="15" customHeight="1" thickTop="1">
      <c r="C52" s="55"/>
      <c r="M52" s="75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0"/>
  <sheetViews>
    <sheetView zoomScale="75" zoomScaleNormal="75" zoomScalePageLayoutView="0" workbookViewId="0" topLeftCell="A2">
      <selection activeCell="K47" sqref="K47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1014</v>
      </c>
    </row>
    <row r="2" spans="1:13" ht="15" customHeight="1" thickTop="1">
      <c r="A2" s="7"/>
      <c r="B2" s="31" t="s">
        <v>1005</v>
      </c>
      <c r="C2" s="4"/>
      <c r="D2" s="193" t="s">
        <v>953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1006</v>
      </c>
      <c r="C3" s="5"/>
      <c r="D3" s="199"/>
      <c r="E3" s="199"/>
      <c r="F3" s="199"/>
      <c r="G3" s="199"/>
      <c r="H3" s="58"/>
      <c r="I3" s="60" t="s">
        <v>1015</v>
      </c>
      <c r="J3" s="3"/>
      <c r="K3" s="42"/>
      <c r="L3" s="59"/>
      <c r="M3" s="81" t="s">
        <v>890</v>
      </c>
    </row>
    <row r="4" spans="1:13" ht="15" customHeight="1" thickTop="1">
      <c r="A4" s="8"/>
      <c r="B4" s="34" t="s">
        <v>1007</v>
      </c>
      <c r="C4" s="5"/>
      <c r="D4" s="199" t="s">
        <v>1027</v>
      </c>
      <c r="E4" s="199"/>
      <c r="F4" s="199"/>
      <c r="G4" s="199"/>
      <c r="H4" s="61" t="s">
        <v>1008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1009</v>
      </c>
      <c r="I5" s="65"/>
      <c r="J5" s="64"/>
      <c r="K5" s="302">
        <f>Plan5!K50</f>
        <v>61547.69</v>
      </c>
      <c r="L5" s="66"/>
      <c r="M5" s="339">
        <f>Plan5!M50</f>
        <v>61547.69000000002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1016</v>
      </c>
      <c r="K6" s="14"/>
      <c r="L6" s="14"/>
      <c r="M6" s="341"/>
    </row>
    <row r="7" spans="1:13" ht="15" customHeight="1">
      <c r="A7" s="11" t="s">
        <v>1010</v>
      </c>
      <c r="B7" s="12"/>
      <c r="C7" s="16" t="s">
        <v>1011</v>
      </c>
      <c r="D7" s="12"/>
      <c r="E7" s="12"/>
      <c r="F7" s="17" t="s">
        <v>1012</v>
      </c>
      <c r="G7" s="18" t="s">
        <v>1017</v>
      </c>
      <c r="H7" s="43" t="s">
        <v>1018</v>
      </c>
      <c r="I7" s="43"/>
      <c r="J7" s="49" t="s">
        <v>1019</v>
      </c>
      <c r="K7" s="44"/>
      <c r="L7" s="49" t="s">
        <v>4</v>
      </c>
      <c r="M7" s="347"/>
    </row>
    <row r="8" spans="1:13" ht="8.2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0.5" customHeight="1" thickTop="1">
      <c r="A9" s="114" t="s">
        <v>167</v>
      </c>
      <c r="B9" s="127" t="s">
        <v>1036</v>
      </c>
      <c r="C9" s="111"/>
      <c r="D9" s="111"/>
      <c r="E9" s="111"/>
      <c r="F9" s="110"/>
      <c r="G9" s="134"/>
      <c r="H9" s="111"/>
      <c r="I9" s="111"/>
      <c r="J9" s="110"/>
      <c r="K9" s="112"/>
      <c r="L9" s="111"/>
      <c r="M9" s="340"/>
    </row>
    <row r="10" spans="1:13" ht="10.5" customHeight="1">
      <c r="A10" s="109" t="s">
        <v>168</v>
      </c>
      <c r="B10" s="28" t="s">
        <v>1087</v>
      </c>
      <c r="C10" s="28"/>
      <c r="D10" s="28"/>
      <c r="E10" s="28"/>
      <c r="F10" s="157" t="s">
        <v>1022</v>
      </c>
      <c r="G10" s="118">
        <v>8.77</v>
      </c>
      <c r="H10" s="113"/>
      <c r="I10" s="183">
        <v>17.04</v>
      </c>
      <c r="J10" s="105"/>
      <c r="K10" s="297">
        <f>ROUND(G10*I10,2)</f>
        <v>149.44</v>
      </c>
      <c r="L10" s="113"/>
      <c r="M10" s="343"/>
    </row>
    <row r="11" spans="1:13" ht="10.5" customHeight="1">
      <c r="A11" s="109" t="s">
        <v>169</v>
      </c>
      <c r="B11" s="28" t="s">
        <v>1031</v>
      </c>
      <c r="C11" s="28"/>
      <c r="D11" s="28"/>
      <c r="E11" s="28"/>
      <c r="F11" s="157"/>
      <c r="G11" s="118"/>
      <c r="H11" s="113"/>
      <c r="I11" s="183"/>
      <c r="J11" s="105"/>
      <c r="K11" s="297"/>
      <c r="L11" s="113"/>
      <c r="M11" s="343"/>
    </row>
    <row r="12" spans="1:13" ht="10.5" customHeight="1">
      <c r="A12" s="109"/>
      <c r="B12" s="171" t="s">
        <v>1086</v>
      </c>
      <c r="C12" s="28"/>
      <c r="D12" s="28"/>
      <c r="E12" s="28"/>
      <c r="F12" s="157" t="s">
        <v>1022</v>
      </c>
      <c r="G12" s="118">
        <v>8.77</v>
      </c>
      <c r="H12" s="113"/>
      <c r="I12" s="183">
        <v>34.46</v>
      </c>
      <c r="J12" s="105"/>
      <c r="K12" s="297">
        <f aca="true" t="shared" si="0" ref="K12:K47">ROUND(G12*I12,2)</f>
        <v>302.21</v>
      </c>
      <c r="L12" s="113"/>
      <c r="M12" s="343"/>
    </row>
    <row r="13" spans="1:13" ht="10.5" customHeight="1">
      <c r="A13" s="109" t="s">
        <v>170</v>
      </c>
      <c r="B13" s="28" t="s">
        <v>1088</v>
      </c>
      <c r="C13" s="28"/>
      <c r="D13" s="28"/>
      <c r="E13" s="28"/>
      <c r="F13" s="157" t="s">
        <v>1024</v>
      </c>
      <c r="G13" s="118">
        <v>11.5</v>
      </c>
      <c r="H13" s="113"/>
      <c r="I13" s="183">
        <v>13.13</v>
      </c>
      <c r="J13" s="105"/>
      <c r="K13" s="297">
        <f t="shared" si="0"/>
        <v>151</v>
      </c>
      <c r="L13" s="113"/>
      <c r="M13" s="344">
        <f>SUM(K10:K13)</f>
        <v>602.65</v>
      </c>
    </row>
    <row r="14" spans="1:13" ht="10.5" customHeight="1">
      <c r="A14" s="120" t="s">
        <v>171</v>
      </c>
      <c r="B14" s="129" t="s">
        <v>1044</v>
      </c>
      <c r="C14" s="113"/>
      <c r="D14" s="113"/>
      <c r="E14" s="113"/>
      <c r="F14" s="105"/>
      <c r="G14" s="118"/>
      <c r="H14" s="113"/>
      <c r="I14" s="183"/>
      <c r="J14" s="105"/>
      <c r="K14" s="297"/>
      <c r="L14" s="113"/>
      <c r="M14" s="343"/>
    </row>
    <row r="15" spans="1:13" ht="10.5" customHeight="1">
      <c r="A15" s="109" t="s">
        <v>172</v>
      </c>
      <c r="B15" s="100" t="s">
        <v>1045</v>
      </c>
      <c r="C15" s="113"/>
      <c r="D15" s="113"/>
      <c r="E15" s="113"/>
      <c r="F15" s="105"/>
      <c r="G15" s="118"/>
      <c r="H15" s="113"/>
      <c r="I15" s="183"/>
      <c r="J15" s="105"/>
      <c r="K15" s="297"/>
      <c r="L15" s="113"/>
      <c r="M15" s="343"/>
    </row>
    <row r="16" spans="1:13" ht="10.5" customHeight="1">
      <c r="A16" s="109"/>
      <c r="B16" s="100" t="s">
        <v>1177</v>
      </c>
      <c r="C16" s="113"/>
      <c r="D16" s="113"/>
      <c r="E16" s="113"/>
      <c r="F16" s="105" t="s">
        <v>1022</v>
      </c>
      <c r="G16" s="118">
        <v>2.2</v>
      </c>
      <c r="H16" s="113"/>
      <c r="I16" s="183">
        <v>456.64</v>
      </c>
      <c r="J16" s="105"/>
      <c r="K16" s="297">
        <f t="shared" si="0"/>
        <v>1004.61</v>
      </c>
      <c r="L16" s="113"/>
      <c r="M16" s="343"/>
    </row>
    <row r="17" spans="1:13" ht="10.5" customHeight="1">
      <c r="A17" s="109" t="s">
        <v>173</v>
      </c>
      <c r="B17" s="126" t="s">
        <v>1160</v>
      </c>
      <c r="C17" s="113"/>
      <c r="D17" s="113"/>
      <c r="E17" s="113"/>
      <c r="F17" s="105"/>
      <c r="G17" s="118"/>
      <c r="H17" s="113"/>
      <c r="I17" s="183"/>
      <c r="J17" s="105"/>
      <c r="K17" s="297"/>
      <c r="L17" s="113"/>
      <c r="M17" s="343"/>
    </row>
    <row r="18" spans="1:13" ht="10.5" customHeight="1">
      <c r="A18" s="109"/>
      <c r="B18" s="126" t="s">
        <v>1064</v>
      </c>
      <c r="C18" s="113"/>
      <c r="D18" s="113"/>
      <c r="E18" s="113"/>
      <c r="F18" s="105" t="s">
        <v>1023</v>
      </c>
      <c r="G18" s="118">
        <v>1</v>
      </c>
      <c r="H18" s="113"/>
      <c r="I18" s="183">
        <v>230.55</v>
      </c>
      <c r="J18" s="105"/>
      <c r="K18" s="297">
        <f t="shared" si="0"/>
        <v>230.55</v>
      </c>
      <c r="L18" s="113"/>
      <c r="M18" s="344">
        <f>SUM(K16:K18)</f>
        <v>1235.16</v>
      </c>
    </row>
    <row r="19" spans="1:13" ht="10.5" customHeight="1">
      <c r="A19" s="120" t="s">
        <v>174</v>
      </c>
      <c r="B19" s="129" t="s">
        <v>1046</v>
      </c>
      <c r="C19" s="113"/>
      <c r="D19" s="113"/>
      <c r="E19" s="113"/>
      <c r="F19" s="105"/>
      <c r="G19" s="118"/>
      <c r="H19" s="113"/>
      <c r="I19" s="183"/>
      <c r="J19" s="105"/>
      <c r="K19" s="297"/>
      <c r="L19" s="113"/>
      <c r="M19" s="343"/>
    </row>
    <row r="20" spans="1:13" ht="10.5" customHeight="1">
      <c r="A20" s="109" t="s">
        <v>175</v>
      </c>
      <c r="B20" s="126" t="s">
        <v>1047</v>
      </c>
      <c r="C20" s="113"/>
      <c r="D20" s="113"/>
      <c r="E20" s="113"/>
      <c r="F20" s="105" t="s">
        <v>1022</v>
      </c>
      <c r="G20" s="118">
        <v>1.54</v>
      </c>
      <c r="H20" s="113"/>
      <c r="I20" s="183">
        <v>59.8</v>
      </c>
      <c r="J20" s="105"/>
      <c r="K20" s="297">
        <f t="shared" si="0"/>
        <v>92.09</v>
      </c>
      <c r="L20" s="113"/>
      <c r="M20" s="344">
        <f>K20</f>
        <v>92.09</v>
      </c>
    </row>
    <row r="21" spans="1:13" ht="10.5" customHeight="1">
      <c r="A21" s="120" t="s">
        <v>176</v>
      </c>
      <c r="B21" s="129" t="s">
        <v>1025</v>
      </c>
      <c r="C21" s="113"/>
      <c r="D21" s="113"/>
      <c r="E21" s="113"/>
      <c r="F21" s="105"/>
      <c r="G21" s="118"/>
      <c r="H21" s="113"/>
      <c r="I21" s="183"/>
      <c r="J21" s="105"/>
      <c r="K21" s="297"/>
      <c r="L21" s="113"/>
      <c r="M21" s="343"/>
    </row>
    <row r="22" spans="1:13" ht="10.5" customHeight="1">
      <c r="A22" s="109" t="s">
        <v>177</v>
      </c>
      <c r="B22" s="126" t="s">
        <v>1040</v>
      </c>
      <c r="C22" s="113"/>
      <c r="D22" s="113"/>
      <c r="E22" s="113"/>
      <c r="F22" s="105"/>
      <c r="G22" s="118"/>
      <c r="H22" s="113"/>
      <c r="I22" s="183"/>
      <c r="J22" s="105"/>
      <c r="K22" s="297"/>
      <c r="L22" s="113"/>
      <c r="M22" s="343"/>
    </row>
    <row r="23" spans="1:13" ht="10.5" customHeight="1">
      <c r="A23" s="109"/>
      <c r="B23" s="126" t="s">
        <v>1041</v>
      </c>
      <c r="C23" s="113"/>
      <c r="D23" s="113"/>
      <c r="E23" s="113"/>
      <c r="F23" s="105" t="s">
        <v>1022</v>
      </c>
      <c r="G23" s="118">
        <v>25.54</v>
      </c>
      <c r="H23" s="113"/>
      <c r="I23" s="183">
        <v>5.62</v>
      </c>
      <c r="J23" s="105"/>
      <c r="K23" s="297">
        <f t="shared" si="0"/>
        <v>143.53</v>
      </c>
      <c r="L23" s="113"/>
      <c r="M23" s="343"/>
    </row>
    <row r="24" spans="1:13" ht="10.5" customHeight="1">
      <c r="A24" s="109" t="s">
        <v>178</v>
      </c>
      <c r="B24" s="126" t="s">
        <v>1042</v>
      </c>
      <c r="C24" s="113"/>
      <c r="D24" s="113"/>
      <c r="E24" s="113"/>
      <c r="F24" s="105" t="s">
        <v>1022</v>
      </c>
      <c r="G24" s="118">
        <v>25.54</v>
      </c>
      <c r="H24" s="113"/>
      <c r="I24" s="183">
        <v>9.34</v>
      </c>
      <c r="J24" s="105"/>
      <c r="K24" s="297">
        <f t="shared" si="0"/>
        <v>238.54</v>
      </c>
      <c r="L24" s="113"/>
      <c r="M24" s="343"/>
    </row>
    <row r="25" spans="1:13" ht="10.5" customHeight="1">
      <c r="A25" s="109" t="s">
        <v>179</v>
      </c>
      <c r="B25" s="126" t="s">
        <v>1163</v>
      </c>
      <c r="C25" s="113"/>
      <c r="D25" s="113"/>
      <c r="E25" s="113"/>
      <c r="F25" s="105" t="s">
        <v>1022</v>
      </c>
      <c r="G25" s="118">
        <v>3.36</v>
      </c>
      <c r="H25" s="113"/>
      <c r="I25" s="183">
        <v>8.65</v>
      </c>
      <c r="J25" s="105"/>
      <c r="K25" s="297">
        <f t="shared" si="0"/>
        <v>29.06</v>
      </c>
      <c r="L25" s="113"/>
      <c r="M25" s="344">
        <f>SUM(K23:K25)</f>
        <v>411.13</v>
      </c>
    </row>
    <row r="26" spans="1:13" ht="10.5" customHeight="1">
      <c r="A26" s="107" t="s">
        <v>180</v>
      </c>
      <c r="B26" s="119" t="s">
        <v>1105</v>
      </c>
      <c r="C26" s="113"/>
      <c r="D26" s="113"/>
      <c r="E26" s="113"/>
      <c r="F26" s="105"/>
      <c r="G26" s="118"/>
      <c r="H26" s="113"/>
      <c r="I26" s="183"/>
      <c r="J26" s="105"/>
      <c r="K26" s="297"/>
      <c r="L26" s="113"/>
      <c r="M26" s="343"/>
    </row>
    <row r="27" spans="1:13" ht="10.5" customHeight="1">
      <c r="A27" s="76" t="s">
        <v>181</v>
      </c>
      <c r="B27" s="156" t="s">
        <v>1028</v>
      </c>
      <c r="C27" s="28"/>
      <c r="D27" s="28"/>
      <c r="E27" s="28"/>
      <c r="F27" s="157"/>
      <c r="G27" s="118"/>
      <c r="H27" s="113"/>
      <c r="I27" s="183"/>
      <c r="J27" s="105"/>
      <c r="K27" s="297"/>
      <c r="L27" s="113"/>
      <c r="M27" s="343"/>
    </row>
    <row r="28" spans="1:13" ht="10.5" customHeight="1">
      <c r="A28" s="158" t="s">
        <v>182</v>
      </c>
      <c r="B28" s="159" t="s">
        <v>1085</v>
      </c>
      <c r="C28" s="152"/>
      <c r="D28" s="152"/>
      <c r="E28" s="153"/>
      <c r="F28" s="154" t="s">
        <v>1022</v>
      </c>
      <c r="G28" s="135">
        <v>9.55</v>
      </c>
      <c r="H28" s="14"/>
      <c r="I28" s="185">
        <v>6.21</v>
      </c>
      <c r="J28" s="13"/>
      <c r="K28" s="297">
        <f t="shared" si="0"/>
        <v>59.31</v>
      </c>
      <c r="L28" s="14"/>
      <c r="M28" s="341"/>
    </row>
    <row r="29" spans="1:13" ht="10.5" customHeight="1">
      <c r="A29" s="158" t="s">
        <v>183</v>
      </c>
      <c r="B29" s="27" t="s">
        <v>1032</v>
      </c>
      <c r="C29" s="28"/>
      <c r="D29" s="28"/>
      <c r="E29" s="29"/>
      <c r="F29" s="30" t="s">
        <v>1022</v>
      </c>
      <c r="G29" s="118">
        <v>17.85</v>
      </c>
      <c r="H29" s="113"/>
      <c r="I29" s="183">
        <v>2.39</v>
      </c>
      <c r="J29" s="105"/>
      <c r="K29" s="297">
        <f t="shared" si="0"/>
        <v>42.66</v>
      </c>
      <c r="L29" s="113"/>
      <c r="M29" s="343"/>
    </row>
    <row r="30" spans="1:13" ht="10.5" customHeight="1">
      <c r="A30" s="158" t="s">
        <v>184</v>
      </c>
      <c r="B30" s="38" t="s">
        <v>1048</v>
      </c>
      <c r="C30" s="39"/>
      <c r="D30" s="39"/>
      <c r="E30" s="98"/>
      <c r="F30" s="30" t="s">
        <v>1022</v>
      </c>
      <c r="G30" s="118">
        <v>3.88</v>
      </c>
      <c r="H30" s="113"/>
      <c r="I30" s="183">
        <v>7.47</v>
      </c>
      <c r="J30" s="105"/>
      <c r="K30" s="297">
        <f t="shared" si="0"/>
        <v>28.98</v>
      </c>
      <c r="L30" s="113"/>
      <c r="M30" s="350">
        <f>SUM(K28:K30)</f>
        <v>130.95</v>
      </c>
    </row>
    <row r="31" spans="1:13" ht="10.5" customHeight="1">
      <c r="A31" s="120" t="s">
        <v>185</v>
      </c>
      <c r="B31" s="77" t="s">
        <v>1060</v>
      </c>
      <c r="C31" s="28"/>
      <c r="D31" s="28"/>
      <c r="E31" s="29"/>
      <c r="F31" s="40"/>
      <c r="G31" s="118"/>
      <c r="H31" s="113"/>
      <c r="I31" s="183"/>
      <c r="J31" s="105"/>
      <c r="K31" s="297"/>
      <c r="L31" s="113"/>
      <c r="M31" s="343"/>
    </row>
    <row r="32" spans="1:13" ht="10.5" customHeight="1">
      <c r="A32" s="35" t="s">
        <v>186</v>
      </c>
      <c r="B32" s="27" t="s">
        <v>1090</v>
      </c>
      <c r="C32" s="28"/>
      <c r="D32" s="28"/>
      <c r="E32" s="29"/>
      <c r="F32" s="40"/>
      <c r="G32" s="36"/>
      <c r="H32" s="47"/>
      <c r="I32" s="45"/>
      <c r="J32" s="47"/>
      <c r="K32" s="297"/>
      <c r="L32" s="46"/>
      <c r="M32" s="52"/>
    </row>
    <row r="33" spans="1:13" ht="10.5" customHeight="1">
      <c r="A33" s="35"/>
      <c r="B33" s="38" t="s">
        <v>1089</v>
      </c>
      <c r="C33" s="28"/>
      <c r="D33" s="28"/>
      <c r="E33" s="29"/>
      <c r="F33" s="30" t="s">
        <v>1023</v>
      </c>
      <c r="G33" s="36">
        <v>2</v>
      </c>
      <c r="H33" s="47"/>
      <c r="I33" s="45">
        <v>112.64</v>
      </c>
      <c r="J33" s="47"/>
      <c r="K33" s="297">
        <f t="shared" si="0"/>
        <v>225.28</v>
      </c>
      <c r="L33" s="46"/>
      <c r="M33" s="52"/>
    </row>
    <row r="34" spans="1:13" ht="10.5" customHeight="1">
      <c r="A34" s="35" t="s">
        <v>187</v>
      </c>
      <c r="B34" s="38" t="s">
        <v>1091</v>
      </c>
      <c r="C34" s="39"/>
      <c r="D34" s="39"/>
      <c r="E34" s="98"/>
      <c r="F34" s="40" t="s">
        <v>1023</v>
      </c>
      <c r="G34" s="36">
        <v>1</v>
      </c>
      <c r="H34" s="47"/>
      <c r="I34" s="45">
        <v>42.58</v>
      </c>
      <c r="J34" s="47"/>
      <c r="K34" s="297">
        <f t="shared" si="0"/>
        <v>42.58</v>
      </c>
      <c r="L34" s="46"/>
      <c r="M34" s="52"/>
    </row>
    <row r="35" spans="1:16" s="101" customFormat="1" ht="10.5" customHeight="1">
      <c r="A35" s="35" t="s">
        <v>188</v>
      </c>
      <c r="B35" s="38" t="s">
        <v>1093</v>
      </c>
      <c r="C35" s="39"/>
      <c r="D35" s="39"/>
      <c r="E35" s="98"/>
      <c r="F35" s="40" t="s">
        <v>1023</v>
      </c>
      <c r="G35" s="36">
        <v>2</v>
      </c>
      <c r="H35" s="47"/>
      <c r="I35" s="45">
        <v>49.85</v>
      </c>
      <c r="J35" s="88"/>
      <c r="K35" s="297">
        <f t="shared" si="0"/>
        <v>99.7</v>
      </c>
      <c r="L35" s="89"/>
      <c r="M35" s="90"/>
      <c r="O35" s="102"/>
      <c r="P35" s="102"/>
    </row>
    <row r="36" spans="1:16" s="101" customFormat="1" ht="10.5" customHeight="1">
      <c r="A36" s="35" t="s">
        <v>189</v>
      </c>
      <c r="B36" s="38" t="s">
        <v>1097</v>
      </c>
      <c r="C36" s="39"/>
      <c r="D36" s="39"/>
      <c r="E36" s="98"/>
      <c r="F36" s="40"/>
      <c r="G36" s="36"/>
      <c r="H36" s="47"/>
      <c r="I36" s="45"/>
      <c r="J36" s="88"/>
      <c r="K36" s="297"/>
      <c r="L36" s="89"/>
      <c r="M36" s="90"/>
      <c r="O36" s="102"/>
      <c r="P36" s="102"/>
    </row>
    <row r="37" spans="1:16" s="101" customFormat="1" ht="10.5" customHeight="1">
      <c r="A37" s="37"/>
      <c r="B37" s="38" t="s">
        <v>1098</v>
      </c>
      <c r="C37" s="39"/>
      <c r="D37" s="39"/>
      <c r="E37" s="98"/>
      <c r="F37" s="40" t="s">
        <v>1023</v>
      </c>
      <c r="G37" s="41">
        <v>1</v>
      </c>
      <c r="H37" s="48"/>
      <c r="I37" s="103">
        <v>130.58</v>
      </c>
      <c r="J37" s="94"/>
      <c r="K37" s="297">
        <f t="shared" si="0"/>
        <v>130.58</v>
      </c>
      <c r="L37" s="95"/>
      <c r="M37" s="53">
        <f>SUM(K33:K37)</f>
        <v>498.14</v>
      </c>
      <c r="O37" s="102"/>
      <c r="P37" s="102"/>
    </row>
    <row r="38" spans="1:16" s="101" customFormat="1" ht="10.5" customHeight="1">
      <c r="A38" s="78" t="s">
        <v>190</v>
      </c>
      <c r="B38" s="79" t="s">
        <v>1137</v>
      </c>
      <c r="C38" s="39"/>
      <c r="D38" s="39"/>
      <c r="E38" s="98"/>
      <c r="F38" s="40"/>
      <c r="G38" s="41"/>
      <c r="H38" s="48"/>
      <c r="I38" s="103"/>
      <c r="J38" s="94"/>
      <c r="K38" s="297"/>
      <c r="L38" s="95"/>
      <c r="M38" s="96"/>
      <c r="O38" s="102"/>
      <c r="P38" s="102"/>
    </row>
    <row r="39" spans="1:16" s="101" customFormat="1" ht="10.5" customHeight="1">
      <c r="A39" s="37" t="s">
        <v>191</v>
      </c>
      <c r="B39" s="38" t="s">
        <v>1161</v>
      </c>
      <c r="C39" s="39"/>
      <c r="D39" s="39"/>
      <c r="E39" s="98"/>
      <c r="F39" s="40" t="s">
        <v>1023</v>
      </c>
      <c r="G39" s="41">
        <v>1</v>
      </c>
      <c r="H39" s="48"/>
      <c r="I39" s="103">
        <v>43.55</v>
      </c>
      <c r="J39" s="94"/>
      <c r="K39" s="297">
        <f t="shared" si="0"/>
        <v>43.55</v>
      </c>
      <c r="L39" s="95"/>
      <c r="M39" s="53">
        <f>K39</f>
        <v>43.55</v>
      </c>
      <c r="O39" s="102"/>
      <c r="P39" s="102"/>
    </row>
    <row r="40" spans="1:16" s="101" customFormat="1" ht="10.5" customHeight="1">
      <c r="A40" s="78" t="s">
        <v>192</v>
      </c>
      <c r="B40" s="79" t="s">
        <v>1033</v>
      </c>
      <c r="C40" s="39"/>
      <c r="D40" s="39"/>
      <c r="E40" s="98"/>
      <c r="F40" s="40"/>
      <c r="G40" s="41"/>
      <c r="H40" s="48"/>
      <c r="I40" s="103"/>
      <c r="J40" s="94"/>
      <c r="K40" s="297"/>
      <c r="L40" s="95"/>
      <c r="M40" s="53"/>
      <c r="O40" s="102"/>
      <c r="P40" s="102"/>
    </row>
    <row r="41" spans="1:16" s="101" customFormat="1" ht="10.5" customHeight="1">
      <c r="A41" s="37" t="s">
        <v>193</v>
      </c>
      <c r="B41" s="38" t="s">
        <v>1034</v>
      </c>
      <c r="C41" s="39"/>
      <c r="D41" s="39"/>
      <c r="E41" s="98"/>
      <c r="F41" s="40"/>
      <c r="G41" s="41"/>
      <c r="H41" s="48"/>
      <c r="I41" s="103"/>
      <c r="J41" s="94"/>
      <c r="K41" s="297"/>
      <c r="L41" s="95"/>
      <c r="M41" s="53"/>
      <c r="O41" s="102"/>
      <c r="P41" s="102"/>
    </row>
    <row r="42" spans="1:16" s="101" customFormat="1" ht="10.5" customHeight="1">
      <c r="A42" s="37"/>
      <c r="B42" s="38" t="s">
        <v>1035</v>
      </c>
      <c r="C42" s="39"/>
      <c r="D42" s="39"/>
      <c r="E42" s="98"/>
      <c r="F42" s="40" t="s">
        <v>1022</v>
      </c>
      <c r="G42" s="41">
        <v>17.85</v>
      </c>
      <c r="H42" s="48"/>
      <c r="I42" s="103">
        <v>2.39</v>
      </c>
      <c r="J42" s="94"/>
      <c r="K42" s="297">
        <f t="shared" si="0"/>
        <v>42.66</v>
      </c>
      <c r="L42" s="95"/>
      <c r="M42" s="53"/>
      <c r="O42" s="102"/>
      <c r="P42" s="102"/>
    </row>
    <row r="43" spans="1:16" s="101" customFormat="1" ht="10.5" customHeight="1">
      <c r="A43" s="37" t="s">
        <v>194</v>
      </c>
      <c r="B43" s="84" t="s">
        <v>1037</v>
      </c>
      <c r="C43" s="39"/>
      <c r="D43" s="39"/>
      <c r="E43" s="98"/>
      <c r="F43" s="40" t="s">
        <v>1022</v>
      </c>
      <c r="G43" s="41">
        <v>17.85</v>
      </c>
      <c r="H43" s="48"/>
      <c r="I43" s="103">
        <v>16.43</v>
      </c>
      <c r="J43" s="94"/>
      <c r="K43" s="297">
        <f t="shared" si="0"/>
        <v>293.28</v>
      </c>
      <c r="L43" s="95"/>
      <c r="M43" s="53"/>
      <c r="O43" s="102"/>
      <c r="P43" s="102"/>
    </row>
    <row r="44" spans="1:16" s="85" customFormat="1" ht="10.5" customHeight="1">
      <c r="A44" s="37" t="s">
        <v>195</v>
      </c>
      <c r="B44" s="38" t="s">
        <v>1038</v>
      </c>
      <c r="C44" s="39"/>
      <c r="D44" s="67"/>
      <c r="E44" s="68"/>
      <c r="F44" s="40"/>
      <c r="G44" s="41"/>
      <c r="H44" s="48"/>
      <c r="I44" s="93"/>
      <c r="J44" s="94"/>
      <c r="K44" s="297"/>
      <c r="L44" s="91"/>
      <c r="M44" s="92"/>
      <c r="O44" s="86"/>
      <c r="P44" s="86"/>
    </row>
    <row r="45" spans="1:16" s="85" customFormat="1" ht="10.5" customHeight="1">
      <c r="A45" s="37"/>
      <c r="B45" s="84" t="s">
        <v>1039</v>
      </c>
      <c r="C45" s="39"/>
      <c r="D45" s="67"/>
      <c r="E45" s="68"/>
      <c r="F45" s="40" t="s">
        <v>1022</v>
      </c>
      <c r="G45" s="41">
        <v>17.85</v>
      </c>
      <c r="H45" s="48"/>
      <c r="I45" s="103">
        <v>28.36</v>
      </c>
      <c r="J45" s="94"/>
      <c r="K45" s="297">
        <f t="shared" si="0"/>
        <v>506.23</v>
      </c>
      <c r="L45" s="91"/>
      <c r="M45" s="92"/>
      <c r="O45" s="86"/>
      <c r="P45" s="86"/>
    </row>
    <row r="46" spans="1:16" s="85" customFormat="1" ht="10.5" customHeight="1">
      <c r="A46" s="37" t="s">
        <v>196</v>
      </c>
      <c r="B46" s="84" t="s">
        <v>1057</v>
      </c>
      <c r="C46" s="39"/>
      <c r="D46" s="39"/>
      <c r="E46" s="98"/>
      <c r="F46" s="40" t="s">
        <v>1024</v>
      </c>
      <c r="G46" s="41">
        <v>11.9</v>
      </c>
      <c r="H46" s="48"/>
      <c r="I46" s="103">
        <v>18.2</v>
      </c>
      <c r="J46" s="94"/>
      <c r="K46" s="297">
        <f t="shared" si="0"/>
        <v>216.58</v>
      </c>
      <c r="L46" s="91"/>
      <c r="M46" s="92"/>
      <c r="O46" s="86"/>
      <c r="P46" s="86"/>
    </row>
    <row r="47" spans="1:16" s="85" customFormat="1" ht="10.5" customHeight="1" thickBot="1">
      <c r="A47" s="37" t="s">
        <v>197</v>
      </c>
      <c r="B47" s="100" t="s">
        <v>1165</v>
      </c>
      <c r="C47" s="39"/>
      <c r="D47" s="67"/>
      <c r="E47" s="68"/>
      <c r="F47" s="40" t="s">
        <v>1024</v>
      </c>
      <c r="G47" s="41">
        <v>2</v>
      </c>
      <c r="H47" s="48"/>
      <c r="I47" s="103">
        <v>22.88</v>
      </c>
      <c r="J47" s="94"/>
      <c r="K47" s="297">
        <f t="shared" si="0"/>
        <v>45.76</v>
      </c>
      <c r="L47" s="91"/>
      <c r="M47" s="53">
        <f>SUM(K42:K47)</f>
        <v>1104.51</v>
      </c>
      <c r="O47" s="86"/>
      <c r="P47" s="86"/>
    </row>
    <row r="48" spans="1:13" ht="18" customHeight="1" thickTop="1">
      <c r="A48" s="69" t="str">
        <f>Plan1!A52</f>
        <v>DATA:   03/03/2005   </v>
      </c>
      <c r="B48" s="70"/>
      <c r="C48" s="71" t="s">
        <v>1026</v>
      </c>
      <c r="D48" s="70"/>
      <c r="E48" s="72"/>
      <c r="F48" s="70" t="s">
        <v>1013</v>
      </c>
      <c r="G48" s="72"/>
      <c r="H48" s="70" t="s">
        <v>1020</v>
      </c>
      <c r="I48" s="72"/>
      <c r="J48" s="70"/>
      <c r="K48" s="104">
        <f>SUM(K5:K47)</f>
        <v>65665.87000000001</v>
      </c>
      <c r="L48" s="97"/>
      <c r="M48" s="345">
        <f>SUM(M5:M47)</f>
        <v>65665.87000000001</v>
      </c>
    </row>
    <row r="49" spans="1:13" ht="18" customHeight="1" thickBot="1">
      <c r="A49" s="24"/>
      <c r="B49" s="25"/>
      <c r="C49" s="56"/>
      <c r="D49" s="23"/>
      <c r="E49" s="57"/>
      <c r="F49" s="23"/>
      <c r="G49" s="57"/>
      <c r="H49" s="23" t="s">
        <v>1021</v>
      </c>
      <c r="I49" s="57"/>
      <c r="J49" s="23"/>
      <c r="K49" s="73"/>
      <c r="L49" s="23"/>
      <c r="M49" s="346"/>
    </row>
    <row r="50" spans="3:13" ht="15" customHeight="1" thickTop="1">
      <c r="C50" s="55"/>
      <c r="M50" s="75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zoomScalePageLayoutView="0" workbookViewId="0" topLeftCell="A1">
      <selection activeCell="B27" sqref="B27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1014</v>
      </c>
    </row>
    <row r="2" spans="1:13" ht="15" customHeight="1" thickTop="1">
      <c r="A2" s="7"/>
      <c r="B2" s="31" t="s">
        <v>1005</v>
      </c>
      <c r="C2" s="4"/>
      <c r="D2" s="193" t="s">
        <v>953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1006</v>
      </c>
      <c r="C3" s="5"/>
      <c r="D3" s="199"/>
      <c r="E3" s="199"/>
      <c r="F3" s="199"/>
      <c r="G3" s="199"/>
      <c r="H3" s="58"/>
      <c r="I3" s="60" t="s">
        <v>1015</v>
      </c>
      <c r="J3" s="3"/>
      <c r="K3" s="42"/>
      <c r="L3" s="59"/>
      <c r="M3" s="81" t="s">
        <v>891</v>
      </c>
    </row>
    <row r="4" spans="1:13" ht="15" customHeight="1" thickTop="1">
      <c r="A4" s="8"/>
      <c r="B4" s="34" t="s">
        <v>1007</v>
      </c>
      <c r="C4" s="5"/>
      <c r="D4" s="199" t="s">
        <v>1027</v>
      </c>
      <c r="E4" s="199"/>
      <c r="F4" s="199"/>
      <c r="G4" s="199"/>
      <c r="H4" s="61" t="s">
        <v>1008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1009</v>
      </c>
      <c r="I5" s="65"/>
      <c r="J5" s="64"/>
      <c r="K5" s="302">
        <f>Plan6!K48</f>
        <v>65665.87000000001</v>
      </c>
      <c r="L5" s="66"/>
      <c r="M5" s="339">
        <f>Plan6!M48</f>
        <v>65665.87000000001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1016</v>
      </c>
      <c r="K6" s="14"/>
      <c r="L6" s="14"/>
      <c r="M6" s="341"/>
    </row>
    <row r="7" spans="1:13" ht="15" customHeight="1">
      <c r="A7" s="11" t="s">
        <v>1010</v>
      </c>
      <c r="B7" s="12"/>
      <c r="C7" s="16" t="s">
        <v>1011</v>
      </c>
      <c r="D7" s="12"/>
      <c r="E7" s="12"/>
      <c r="F7" s="17" t="s">
        <v>1012</v>
      </c>
      <c r="G7" s="18" t="s">
        <v>1017</v>
      </c>
      <c r="H7" s="43" t="s">
        <v>1018</v>
      </c>
      <c r="I7" s="43"/>
      <c r="J7" s="49" t="s">
        <v>1019</v>
      </c>
      <c r="K7" s="44"/>
      <c r="L7" s="49" t="s">
        <v>4</v>
      </c>
      <c r="M7" s="347"/>
    </row>
    <row r="8" spans="1:13" ht="8.2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1.25" customHeight="1" thickTop="1">
      <c r="A9" s="114" t="s">
        <v>198</v>
      </c>
      <c r="B9" s="127" t="s">
        <v>1036</v>
      </c>
      <c r="C9" s="111"/>
      <c r="D9" s="111"/>
      <c r="E9" s="111"/>
      <c r="F9" s="110"/>
      <c r="G9" s="134"/>
      <c r="H9" s="111"/>
      <c r="I9" s="111"/>
      <c r="J9" s="110"/>
      <c r="K9" s="112"/>
      <c r="L9" s="111"/>
      <c r="M9" s="340"/>
    </row>
    <row r="10" spans="1:13" ht="11.25" customHeight="1">
      <c r="A10" s="158" t="s">
        <v>199</v>
      </c>
      <c r="B10" s="152" t="s">
        <v>1087</v>
      </c>
      <c r="C10" s="152"/>
      <c r="D10" s="152"/>
      <c r="E10" s="152"/>
      <c r="F10" s="154" t="s">
        <v>1022</v>
      </c>
      <c r="G10" s="135">
        <v>9.55</v>
      </c>
      <c r="H10" s="14"/>
      <c r="I10" s="183">
        <v>17.04</v>
      </c>
      <c r="J10" s="13"/>
      <c r="K10" s="303">
        <f>ROUND(G10*I10,2)</f>
        <v>162.73</v>
      </c>
      <c r="L10" s="14"/>
      <c r="M10" s="341"/>
    </row>
    <row r="11" spans="1:13" ht="11.25" customHeight="1">
      <c r="A11" s="158" t="s">
        <v>200</v>
      </c>
      <c r="B11" s="152" t="s">
        <v>1031</v>
      </c>
      <c r="C11" s="152"/>
      <c r="D11" s="152"/>
      <c r="E11" s="152"/>
      <c r="F11" s="154"/>
      <c r="G11" s="135"/>
      <c r="H11" s="14"/>
      <c r="I11" s="183"/>
      <c r="J11" s="13"/>
      <c r="K11" s="303"/>
      <c r="L11" s="14"/>
      <c r="M11" s="341"/>
    </row>
    <row r="12" spans="1:13" ht="11.25" customHeight="1">
      <c r="A12" s="109"/>
      <c r="B12" s="171" t="s">
        <v>1086</v>
      </c>
      <c r="C12" s="28"/>
      <c r="D12" s="28"/>
      <c r="E12" s="28"/>
      <c r="F12" s="157" t="s">
        <v>1022</v>
      </c>
      <c r="G12" s="118">
        <v>9.55</v>
      </c>
      <c r="H12" s="113"/>
      <c r="I12" s="183">
        <v>34.46</v>
      </c>
      <c r="J12" s="105"/>
      <c r="K12" s="303">
        <f aca="true" t="shared" si="0" ref="K12:K45">ROUND(G12*I12,2)</f>
        <v>329.09</v>
      </c>
      <c r="L12" s="113"/>
      <c r="M12" s="343"/>
    </row>
    <row r="13" spans="1:13" ht="11.25" customHeight="1">
      <c r="A13" s="109" t="s">
        <v>201</v>
      </c>
      <c r="B13" s="28" t="s">
        <v>1088</v>
      </c>
      <c r="C13" s="28"/>
      <c r="D13" s="28"/>
      <c r="E13" s="28"/>
      <c r="F13" s="157" t="s">
        <v>1024</v>
      </c>
      <c r="G13" s="118">
        <v>11.9</v>
      </c>
      <c r="H13" s="113"/>
      <c r="I13" s="183">
        <v>13.13</v>
      </c>
      <c r="J13" s="105"/>
      <c r="K13" s="303">
        <f t="shared" si="0"/>
        <v>156.25</v>
      </c>
      <c r="L13" s="113"/>
      <c r="M13" s="344">
        <f>SUM(K10:K13)</f>
        <v>648.0699999999999</v>
      </c>
    </row>
    <row r="14" spans="1:13" ht="11.25" customHeight="1">
      <c r="A14" s="120" t="s">
        <v>202</v>
      </c>
      <c r="B14" s="129" t="s">
        <v>1044</v>
      </c>
      <c r="C14" s="113"/>
      <c r="D14" s="113"/>
      <c r="E14" s="113"/>
      <c r="F14" s="105"/>
      <c r="G14" s="118"/>
      <c r="H14" s="113"/>
      <c r="I14" s="183"/>
      <c r="J14" s="105"/>
      <c r="K14" s="303"/>
      <c r="L14" s="113"/>
      <c r="M14" s="343"/>
    </row>
    <row r="15" spans="1:13" ht="11.25" customHeight="1">
      <c r="A15" s="109" t="s">
        <v>203</v>
      </c>
      <c r="B15" s="100" t="s">
        <v>1045</v>
      </c>
      <c r="C15" s="113"/>
      <c r="D15" s="113"/>
      <c r="E15" s="113"/>
      <c r="F15" s="105"/>
      <c r="G15" s="118"/>
      <c r="H15" s="113"/>
      <c r="I15" s="183"/>
      <c r="J15" s="105"/>
      <c r="K15" s="303"/>
      <c r="L15" s="113"/>
      <c r="M15" s="343"/>
    </row>
    <row r="16" spans="1:13" ht="11.25" customHeight="1">
      <c r="A16" s="109"/>
      <c r="B16" s="100" t="s">
        <v>1177</v>
      </c>
      <c r="C16" s="113"/>
      <c r="D16" s="113"/>
      <c r="E16" s="113"/>
      <c r="F16" s="105" t="s">
        <v>1022</v>
      </c>
      <c r="G16" s="118">
        <v>2.2</v>
      </c>
      <c r="H16" s="113"/>
      <c r="I16" s="183">
        <v>456.64</v>
      </c>
      <c r="J16" s="105"/>
      <c r="K16" s="303">
        <f t="shared" si="0"/>
        <v>1004.61</v>
      </c>
      <c r="L16" s="113"/>
      <c r="M16" s="343"/>
    </row>
    <row r="17" spans="1:13" ht="11.25" customHeight="1">
      <c r="A17" s="109" t="s">
        <v>204</v>
      </c>
      <c r="B17" s="126" t="s">
        <v>1160</v>
      </c>
      <c r="C17" s="113"/>
      <c r="D17" s="113"/>
      <c r="E17" s="113"/>
      <c r="F17" s="105"/>
      <c r="G17" s="118"/>
      <c r="H17" s="113"/>
      <c r="I17" s="183"/>
      <c r="J17" s="105"/>
      <c r="K17" s="303"/>
      <c r="L17" s="113"/>
      <c r="M17" s="343"/>
    </row>
    <row r="18" spans="1:13" ht="11.25" customHeight="1">
      <c r="A18" s="109"/>
      <c r="B18" s="126" t="s">
        <v>1064</v>
      </c>
      <c r="C18" s="113"/>
      <c r="D18" s="113"/>
      <c r="E18" s="113"/>
      <c r="F18" s="105" t="s">
        <v>1023</v>
      </c>
      <c r="G18" s="118">
        <v>1</v>
      </c>
      <c r="H18" s="113"/>
      <c r="I18" s="183">
        <v>230.55</v>
      </c>
      <c r="J18" s="105"/>
      <c r="K18" s="303">
        <f t="shared" si="0"/>
        <v>230.55</v>
      </c>
      <c r="L18" s="113"/>
      <c r="M18" s="344">
        <f>SUM(K16:K18)</f>
        <v>1235.16</v>
      </c>
    </row>
    <row r="19" spans="1:13" ht="11.25" customHeight="1">
      <c r="A19" s="120" t="s">
        <v>205</v>
      </c>
      <c r="B19" s="129" t="s">
        <v>1046</v>
      </c>
      <c r="C19" s="113"/>
      <c r="D19" s="113"/>
      <c r="E19" s="113"/>
      <c r="F19" s="105"/>
      <c r="G19" s="118"/>
      <c r="H19" s="113"/>
      <c r="I19" s="183"/>
      <c r="J19" s="105"/>
      <c r="K19" s="303"/>
      <c r="L19" s="113"/>
      <c r="M19" s="343"/>
    </row>
    <row r="20" spans="1:13" ht="11.25" customHeight="1">
      <c r="A20" s="109" t="s">
        <v>206</v>
      </c>
      <c r="B20" s="126" t="s">
        <v>1047</v>
      </c>
      <c r="C20" s="113"/>
      <c r="D20" s="113"/>
      <c r="E20" s="113"/>
      <c r="F20" s="105" t="s">
        <v>1022</v>
      </c>
      <c r="G20" s="118">
        <v>1.54</v>
      </c>
      <c r="H20" s="113"/>
      <c r="I20" s="183">
        <v>59.8</v>
      </c>
      <c r="J20" s="105"/>
      <c r="K20" s="303">
        <f t="shared" si="0"/>
        <v>92.09</v>
      </c>
      <c r="L20" s="113"/>
      <c r="M20" s="344">
        <f>K20</f>
        <v>92.09</v>
      </c>
    </row>
    <row r="21" spans="1:13" ht="11.25" customHeight="1">
      <c r="A21" s="120" t="s">
        <v>207</v>
      </c>
      <c r="B21" s="129" t="s">
        <v>1025</v>
      </c>
      <c r="C21" s="113"/>
      <c r="D21" s="113"/>
      <c r="E21" s="113"/>
      <c r="F21" s="105"/>
      <c r="G21" s="118"/>
      <c r="H21" s="113"/>
      <c r="I21" s="183"/>
      <c r="J21" s="105"/>
      <c r="K21" s="303"/>
      <c r="L21" s="113"/>
      <c r="M21" s="343"/>
    </row>
    <row r="22" spans="1:13" ht="11.25" customHeight="1">
      <c r="A22" s="109" t="s">
        <v>208</v>
      </c>
      <c r="B22" s="126" t="s">
        <v>1040</v>
      </c>
      <c r="C22" s="113"/>
      <c r="D22" s="113"/>
      <c r="E22" s="113"/>
      <c r="F22" s="105"/>
      <c r="G22" s="118"/>
      <c r="H22" s="113"/>
      <c r="I22" s="183"/>
      <c r="J22" s="105"/>
      <c r="K22" s="303"/>
      <c r="L22" s="113"/>
      <c r="M22" s="343"/>
    </row>
    <row r="23" spans="1:13" ht="11.25" customHeight="1">
      <c r="A23" s="109"/>
      <c r="B23" s="126" t="s">
        <v>1041</v>
      </c>
      <c r="C23" s="113"/>
      <c r="D23" s="113"/>
      <c r="E23" s="113"/>
      <c r="F23" s="105" t="s">
        <v>1022</v>
      </c>
      <c r="G23" s="118">
        <v>26.98</v>
      </c>
      <c r="H23" s="113"/>
      <c r="I23" s="183">
        <v>5.62</v>
      </c>
      <c r="J23" s="105"/>
      <c r="K23" s="303">
        <f t="shared" si="0"/>
        <v>151.63</v>
      </c>
      <c r="L23" s="113"/>
      <c r="M23" s="343"/>
    </row>
    <row r="24" spans="1:13" ht="11.25" customHeight="1">
      <c r="A24" s="109" t="s">
        <v>209</v>
      </c>
      <c r="B24" s="126" t="s">
        <v>1042</v>
      </c>
      <c r="C24" s="113"/>
      <c r="D24" s="113"/>
      <c r="E24" s="113"/>
      <c r="F24" s="105" t="s">
        <v>1022</v>
      </c>
      <c r="G24" s="118">
        <v>26.98</v>
      </c>
      <c r="H24" s="113"/>
      <c r="I24" s="183">
        <v>9.34</v>
      </c>
      <c r="J24" s="105"/>
      <c r="K24" s="303">
        <f t="shared" si="0"/>
        <v>251.99</v>
      </c>
      <c r="L24" s="113"/>
      <c r="M24" s="343"/>
    </row>
    <row r="25" spans="1:13" ht="11.25" customHeight="1">
      <c r="A25" s="109" t="s">
        <v>210</v>
      </c>
      <c r="B25" s="126" t="s">
        <v>1163</v>
      </c>
      <c r="C25" s="113"/>
      <c r="D25" s="113"/>
      <c r="E25" s="113"/>
      <c r="F25" s="105" t="s">
        <v>1022</v>
      </c>
      <c r="G25" s="118">
        <v>3.36</v>
      </c>
      <c r="H25" s="113"/>
      <c r="I25" s="183">
        <v>8.65</v>
      </c>
      <c r="J25" s="105"/>
      <c r="K25" s="303">
        <f t="shared" si="0"/>
        <v>29.06</v>
      </c>
      <c r="L25" s="113"/>
      <c r="M25" s="344">
        <f>SUM(K23:K25)</f>
        <v>432.68</v>
      </c>
    </row>
    <row r="26" spans="1:13" ht="11.25" customHeight="1">
      <c r="A26" s="107" t="s">
        <v>211</v>
      </c>
      <c r="B26" s="119" t="s">
        <v>1106</v>
      </c>
      <c r="C26" s="113"/>
      <c r="D26" s="113"/>
      <c r="E26" s="113"/>
      <c r="F26" s="105"/>
      <c r="G26" s="118"/>
      <c r="H26" s="113"/>
      <c r="I26" s="183"/>
      <c r="J26" s="105"/>
      <c r="K26" s="303"/>
      <c r="L26" s="113"/>
      <c r="M26" s="343"/>
    </row>
    <row r="27" spans="1:13" ht="11.25" customHeight="1">
      <c r="A27" s="120" t="s">
        <v>212</v>
      </c>
      <c r="B27" s="156" t="s">
        <v>1028</v>
      </c>
      <c r="C27" s="28"/>
      <c r="D27" s="28"/>
      <c r="E27" s="28"/>
      <c r="F27" s="157"/>
      <c r="G27" s="118"/>
      <c r="H27" s="113"/>
      <c r="I27" s="183"/>
      <c r="J27" s="105"/>
      <c r="K27" s="303"/>
      <c r="L27" s="113"/>
      <c r="M27" s="343"/>
    </row>
    <row r="28" spans="1:13" ht="11.25" customHeight="1">
      <c r="A28" s="158" t="s">
        <v>213</v>
      </c>
      <c r="B28" s="159" t="s">
        <v>1085</v>
      </c>
      <c r="C28" s="152"/>
      <c r="D28" s="152"/>
      <c r="E28" s="153"/>
      <c r="F28" s="154" t="s">
        <v>1022</v>
      </c>
      <c r="G28" s="135">
        <v>42.6</v>
      </c>
      <c r="H28" s="14"/>
      <c r="I28" s="185">
        <v>6.21</v>
      </c>
      <c r="J28" s="13"/>
      <c r="K28" s="303">
        <f t="shared" si="0"/>
        <v>264.55</v>
      </c>
      <c r="L28" s="14"/>
      <c r="M28" s="341"/>
    </row>
    <row r="29" spans="1:13" ht="11.25" customHeight="1">
      <c r="A29" s="158" t="s">
        <v>214</v>
      </c>
      <c r="B29" s="27" t="s">
        <v>1032</v>
      </c>
      <c r="C29" s="28"/>
      <c r="D29" s="28"/>
      <c r="E29" s="29"/>
      <c r="F29" s="30" t="s">
        <v>1022</v>
      </c>
      <c r="G29" s="118">
        <v>40.6</v>
      </c>
      <c r="H29" s="113"/>
      <c r="I29" s="183">
        <v>2.39</v>
      </c>
      <c r="J29" s="105"/>
      <c r="K29" s="303">
        <f t="shared" si="0"/>
        <v>97.03</v>
      </c>
      <c r="L29" s="113"/>
      <c r="M29" s="343"/>
    </row>
    <row r="30" spans="1:13" ht="11.25" customHeight="1">
      <c r="A30" s="158" t="s">
        <v>215</v>
      </c>
      <c r="B30" s="38" t="s">
        <v>1048</v>
      </c>
      <c r="C30" s="39"/>
      <c r="D30" s="39"/>
      <c r="E30" s="98"/>
      <c r="F30" s="30" t="s">
        <v>1022</v>
      </c>
      <c r="G30" s="36">
        <v>10.48</v>
      </c>
      <c r="H30" s="113"/>
      <c r="I30" s="183">
        <v>7.47</v>
      </c>
      <c r="J30" s="105"/>
      <c r="K30" s="303">
        <f t="shared" si="0"/>
        <v>78.29</v>
      </c>
      <c r="L30" s="113"/>
      <c r="M30" s="344">
        <f>SUM(K28:K30)</f>
        <v>439.87000000000006</v>
      </c>
    </row>
    <row r="31" spans="1:13" ht="11.25" customHeight="1">
      <c r="A31" s="76" t="s">
        <v>216</v>
      </c>
      <c r="B31" s="77" t="s">
        <v>1060</v>
      </c>
      <c r="C31" s="28"/>
      <c r="D31" s="28"/>
      <c r="E31" s="29"/>
      <c r="F31" s="40"/>
      <c r="G31" s="36"/>
      <c r="H31" s="113"/>
      <c r="I31" s="183"/>
      <c r="J31" s="105"/>
      <c r="K31" s="303"/>
      <c r="L31" s="113"/>
      <c r="M31" s="343"/>
    </row>
    <row r="32" spans="1:13" ht="11.25" customHeight="1">
      <c r="A32" s="35" t="s">
        <v>217</v>
      </c>
      <c r="B32" s="27" t="s">
        <v>1090</v>
      </c>
      <c r="C32" s="28"/>
      <c r="D32" s="28"/>
      <c r="E32" s="29"/>
      <c r="F32" s="40"/>
      <c r="G32" s="36"/>
      <c r="H32" s="47"/>
      <c r="I32" s="45"/>
      <c r="J32" s="47"/>
      <c r="K32" s="303"/>
      <c r="L32" s="46"/>
      <c r="M32" s="52"/>
    </row>
    <row r="33" spans="1:13" ht="11.25" customHeight="1">
      <c r="A33" s="35"/>
      <c r="B33" s="38" t="s">
        <v>1089</v>
      </c>
      <c r="C33" s="28"/>
      <c r="D33" s="28"/>
      <c r="E33" s="29"/>
      <c r="F33" s="30" t="s">
        <v>1023</v>
      </c>
      <c r="G33" s="36">
        <v>4</v>
      </c>
      <c r="H33" s="47"/>
      <c r="I33" s="45">
        <v>112.64</v>
      </c>
      <c r="J33" s="47"/>
      <c r="K33" s="303">
        <f t="shared" si="0"/>
        <v>450.56</v>
      </c>
      <c r="L33" s="46"/>
      <c r="M33" s="52"/>
    </row>
    <row r="34" spans="1:13" ht="11.25" customHeight="1">
      <c r="A34" s="35" t="s">
        <v>218</v>
      </c>
      <c r="B34" s="38" t="s">
        <v>1092</v>
      </c>
      <c r="C34" s="39"/>
      <c r="D34" s="39"/>
      <c r="E34" s="98"/>
      <c r="F34" s="40" t="s">
        <v>1023</v>
      </c>
      <c r="G34" s="36">
        <v>1</v>
      </c>
      <c r="H34" s="47"/>
      <c r="I34" s="45">
        <v>45.36</v>
      </c>
      <c r="J34" s="47"/>
      <c r="K34" s="303">
        <f t="shared" si="0"/>
        <v>45.36</v>
      </c>
      <c r="L34" s="46"/>
      <c r="M34" s="52"/>
    </row>
    <row r="35" spans="1:16" s="101" customFormat="1" ht="11.25" customHeight="1">
      <c r="A35" s="35" t="s">
        <v>219</v>
      </c>
      <c r="B35" s="38" t="s">
        <v>1093</v>
      </c>
      <c r="C35" s="39"/>
      <c r="D35" s="39"/>
      <c r="E35" s="98"/>
      <c r="F35" s="40" t="s">
        <v>1023</v>
      </c>
      <c r="G35" s="36">
        <v>4</v>
      </c>
      <c r="H35" s="47"/>
      <c r="I35" s="45">
        <v>49.85</v>
      </c>
      <c r="J35" s="88"/>
      <c r="K35" s="303">
        <f t="shared" si="0"/>
        <v>199.4</v>
      </c>
      <c r="L35" s="89"/>
      <c r="M35" s="90"/>
      <c r="O35" s="102"/>
      <c r="P35" s="102"/>
    </row>
    <row r="36" spans="1:16" s="101" customFormat="1" ht="11.25" customHeight="1">
      <c r="A36" s="35" t="s">
        <v>220</v>
      </c>
      <c r="B36" s="38" t="s">
        <v>1097</v>
      </c>
      <c r="C36" s="39"/>
      <c r="D36" s="39"/>
      <c r="E36" s="98"/>
      <c r="F36" s="40"/>
      <c r="G36" s="36"/>
      <c r="H36" s="47"/>
      <c r="I36" s="45"/>
      <c r="J36" s="88"/>
      <c r="K36" s="303"/>
      <c r="L36" s="89"/>
      <c r="M36" s="90"/>
      <c r="O36" s="102"/>
      <c r="P36" s="102"/>
    </row>
    <row r="37" spans="1:16" s="101" customFormat="1" ht="11.25" customHeight="1">
      <c r="A37" s="37"/>
      <c r="B37" s="38" t="s">
        <v>1098</v>
      </c>
      <c r="C37" s="39"/>
      <c r="D37" s="39"/>
      <c r="E37" s="98"/>
      <c r="F37" s="40" t="s">
        <v>1023</v>
      </c>
      <c r="G37" s="41">
        <v>2</v>
      </c>
      <c r="H37" s="48"/>
      <c r="I37" s="103">
        <v>130.58</v>
      </c>
      <c r="J37" s="94"/>
      <c r="K37" s="303">
        <f t="shared" si="0"/>
        <v>261.16</v>
      </c>
      <c r="L37" s="95"/>
      <c r="M37" s="53">
        <f>SUM(K33:K37)</f>
        <v>956.48</v>
      </c>
      <c r="O37" s="102"/>
      <c r="P37" s="102"/>
    </row>
    <row r="38" spans="1:16" s="101" customFormat="1" ht="11.25" customHeight="1">
      <c r="A38" s="78" t="s">
        <v>221</v>
      </c>
      <c r="B38" s="79" t="s">
        <v>1138</v>
      </c>
      <c r="C38" s="39"/>
      <c r="D38" s="39"/>
      <c r="E38" s="98"/>
      <c r="F38" s="40"/>
      <c r="G38" s="41"/>
      <c r="H38" s="48"/>
      <c r="I38" s="103"/>
      <c r="J38" s="94"/>
      <c r="K38" s="303"/>
      <c r="L38" s="95"/>
      <c r="M38" s="53"/>
      <c r="O38" s="102"/>
      <c r="P38" s="102"/>
    </row>
    <row r="39" spans="1:16" s="101" customFormat="1" ht="11.25" customHeight="1">
      <c r="A39" s="37" t="s">
        <v>222</v>
      </c>
      <c r="B39" s="38" t="s">
        <v>1158</v>
      </c>
      <c r="C39" s="39"/>
      <c r="D39" s="39"/>
      <c r="E39" s="98"/>
      <c r="F39" s="40" t="s">
        <v>1023</v>
      </c>
      <c r="G39" s="41">
        <v>1</v>
      </c>
      <c r="H39" s="48"/>
      <c r="I39" s="103">
        <v>43.2</v>
      </c>
      <c r="J39" s="94"/>
      <c r="K39" s="303">
        <f t="shared" si="0"/>
        <v>43.2</v>
      </c>
      <c r="L39" s="95"/>
      <c r="M39" s="53">
        <f>K39</f>
        <v>43.2</v>
      </c>
      <c r="O39" s="102"/>
      <c r="P39" s="102"/>
    </row>
    <row r="40" spans="1:16" s="101" customFormat="1" ht="11.25" customHeight="1">
      <c r="A40" s="141" t="s">
        <v>223</v>
      </c>
      <c r="B40" s="79" t="s">
        <v>1049</v>
      </c>
      <c r="C40" s="39"/>
      <c r="D40" s="39"/>
      <c r="E40" s="98"/>
      <c r="F40" s="40"/>
      <c r="G40" s="140"/>
      <c r="H40" s="48"/>
      <c r="I40" s="103"/>
      <c r="J40" s="94"/>
      <c r="K40" s="303"/>
      <c r="L40" s="95"/>
      <c r="M40" s="53"/>
      <c r="O40" s="102"/>
      <c r="P40" s="102"/>
    </row>
    <row r="41" spans="1:16" s="101" customFormat="1" ht="11.25" customHeight="1">
      <c r="A41" s="142" t="s">
        <v>224</v>
      </c>
      <c r="B41" s="38" t="s">
        <v>1050</v>
      </c>
      <c r="C41" s="39"/>
      <c r="D41" s="39"/>
      <c r="E41" s="98"/>
      <c r="F41" s="40"/>
      <c r="G41" s="140"/>
      <c r="H41" s="48"/>
      <c r="I41" s="103"/>
      <c r="J41" s="94"/>
      <c r="K41" s="303"/>
      <c r="L41" s="95"/>
      <c r="M41" s="53"/>
      <c r="O41" s="102"/>
      <c r="P41" s="102"/>
    </row>
    <row r="42" spans="1:16" s="101" customFormat="1" ht="11.25" customHeight="1">
      <c r="A42" s="142"/>
      <c r="B42" s="38" t="s">
        <v>1051</v>
      </c>
      <c r="C42" s="39"/>
      <c r="D42" s="39"/>
      <c r="E42" s="98"/>
      <c r="F42" s="40" t="s">
        <v>1022</v>
      </c>
      <c r="G42" s="41">
        <v>22.36</v>
      </c>
      <c r="H42" s="48"/>
      <c r="I42" s="103">
        <v>18.99</v>
      </c>
      <c r="J42" s="94"/>
      <c r="K42" s="303">
        <f t="shared" si="0"/>
        <v>424.62</v>
      </c>
      <c r="L42" s="95"/>
      <c r="M42" s="53">
        <f>K42</f>
        <v>424.62</v>
      </c>
      <c r="O42" s="102"/>
      <c r="P42" s="102"/>
    </row>
    <row r="43" spans="1:16" s="101" customFormat="1" ht="11.25" customHeight="1">
      <c r="A43" s="78" t="s">
        <v>225</v>
      </c>
      <c r="B43" s="79" t="s">
        <v>1033</v>
      </c>
      <c r="C43" s="39"/>
      <c r="D43" s="39"/>
      <c r="E43" s="98"/>
      <c r="F43" s="40"/>
      <c r="G43" s="41"/>
      <c r="H43" s="48"/>
      <c r="I43" s="103"/>
      <c r="J43" s="94"/>
      <c r="K43" s="303"/>
      <c r="L43" s="95"/>
      <c r="M43" s="53"/>
      <c r="O43" s="102"/>
      <c r="P43" s="102"/>
    </row>
    <row r="44" spans="1:16" s="101" customFormat="1" ht="11.25" customHeight="1">
      <c r="A44" s="37" t="s">
        <v>226</v>
      </c>
      <c r="B44" s="38" t="s">
        <v>1034</v>
      </c>
      <c r="C44" s="39"/>
      <c r="D44" s="39"/>
      <c r="E44" s="98"/>
      <c r="F44" s="40"/>
      <c r="G44" s="41"/>
      <c r="H44" s="48"/>
      <c r="I44" s="93"/>
      <c r="J44" s="94"/>
      <c r="K44" s="303"/>
      <c r="L44" s="95"/>
      <c r="M44" s="53"/>
      <c r="O44" s="102"/>
      <c r="P44" s="102"/>
    </row>
    <row r="45" spans="1:16" s="101" customFormat="1" ht="11.25" customHeight="1" thickBot="1">
      <c r="A45" s="37"/>
      <c r="B45" s="38" t="s">
        <v>1035</v>
      </c>
      <c r="C45" s="39"/>
      <c r="D45" s="39"/>
      <c r="E45" s="98"/>
      <c r="F45" s="40" t="s">
        <v>1022</v>
      </c>
      <c r="G45" s="41">
        <v>40.6</v>
      </c>
      <c r="H45" s="48"/>
      <c r="I45" s="103">
        <v>2.39</v>
      </c>
      <c r="J45" s="94"/>
      <c r="K45" s="303">
        <f t="shared" si="0"/>
        <v>97.03</v>
      </c>
      <c r="L45" s="95"/>
      <c r="M45" s="53"/>
      <c r="O45" s="102"/>
      <c r="P45" s="102"/>
    </row>
    <row r="46" spans="1:13" ht="18" customHeight="1" thickTop="1">
      <c r="A46" s="69" t="str">
        <f>Plan1!A52</f>
        <v>DATA:   03/03/2005   </v>
      </c>
      <c r="B46" s="70"/>
      <c r="C46" s="71" t="s">
        <v>1026</v>
      </c>
      <c r="D46" s="70"/>
      <c r="E46" s="72"/>
      <c r="F46" s="70" t="s">
        <v>1013</v>
      </c>
      <c r="G46" s="72"/>
      <c r="H46" s="70" t="s">
        <v>1020</v>
      </c>
      <c r="I46" s="72"/>
      <c r="J46" s="70"/>
      <c r="K46" s="104">
        <f>SUM(K5:K45)</f>
        <v>70035.06999999999</v>
      </c>
      <c r="L46" s="97"/>
      <c r="M46" s="345">
        <f>SUM(M5:M45)</f>
        <v>69938.04</v>
      </c>
    </row>
    <row r="47" spans="1:13" ht="18" customHeight="1" thickBot="1">
      <c r="A47" s="24"/>
      <c r="B47" s="25"/>
      <c r="C47" s="56"/>
      <c r="D47" s="23"/>
      <c r="E47" s="57"/>
      <c r="F47" s="23"/>
      <c r="G47" s="57"/>
      <c r="H47" s="23" t="s">
        <v>1021</v>
      </c>
      <c r="I47" s="57"/>
      <c r="J47" s="23"/>
      <c r="K47" s="73"/>
      <c r="L47" s="23"/>
      <c r="M47" s="346"/>
    </row>
    <row r="48" spans="3:13" ht="15" customHeight="1" thickTop="1">
      <c r="C48" s="55"/>
      <c r="M48" s="75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9"/>
  <sheetViews>
    <sheetView zoomScale="75" zoomScaleNormal="75" zoomScalePageLayoutView="0" workbookViewId="0" topLeftCell="A1">
      <selection activeCell="K13" sqref="K13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1014</v>
      </c>
    </row>
    <row r="2" spans="1:13" ht="15" customHeight="1" thickTop="1">
      <c r="A2" s="7"/>
      <c r="B2" s="31" t="s">
        <v>1005</v>
      </c>
      <c r="C2" s="4"/>
      <c r="D2" s="193" t="s">
        <v>953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1006</v>
      </c>
      <c r="C3" s="5"/>
      <c r="D3" s="199"/>
      <c r="E3" s="199"/>
      <c r="F3" s="199"/>
      <c r="G3" s="199"/>
      <c r="H3" s="58"/>
      <c r="I3" s="60" t="s">
        <v>1015</v>
      </c>
      <c r="J3" s="3"/>
      <c r="K3" s="42"/>
      <c r="L3" s="59"/>
      <c r="M3" s="81" t="s">
        <v>892</v>
      </c>
    </row>
    <row r="4" spans="1:13" ht="15" customHeight="1" thickTop="1">
      <c r="A4" s="8"/>
      <c r="B4" s="34" t="s">
        <v>1007</v>
      </c>
      <c r="C4" s="5"/>
      <c r="D4" s="199" t="s">
        <v>1027</v>
      </c>
      <c r="E4" s="199"/>
      <c r="F4" s="199"/>
      <c r="G4" s="199"/>
      <c r="H4" s="61" t="s">
        <v>1008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1009</v>
      </c>
      <c r="I5" s="65"/>
      <c r="J5" s="64"/>
      <c r="K5" s="302">
        <f>Plan7!K46</f>
        <v>70035.06999999999</v>
      </c>
      <c r="L5" s="66"/>
      <c r="M5" s="339">
        <f>Plan7!M46</f>
        <v>69938.04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1016</v>
      </c>
      <c r="K6" s="14"/>
      <c r="L6" s="14"/>
      <c r="M6" s="341"/>
    </row>
    <row r="7" spans="1:13" ht="15" customHeight="1">
      <c r="A7" s="11" t="s">
        <v>1010</v>
      </c>
      <c r="B7" s="12"/>
      <c r="C7" s="16" t="s">
        <v>1011</v>
      </c>
      <c r="D7" s="12"/>
      <c r="E7" s="12"/>
      <c r="F7" s="17" t="s">
        <v>1012</v>
      </c>
      <c r="G7" s="18" t="s">
        <v>1017</v>
      </c>
      <c r="H7" s="43" t="s">
        <v>1018</v>
      </c>
      <c r="I7" s="43"/>
      <c r="J7" s="49" t="s">
        <v>1019</v>
      </c>
      <c r="K7" s="44"/>
      <c r="L7" s="49" t="s">
        <v>4</v>
      </c>
      <c r="M7" s="347"/>
    </row>
    <row r="8" spans="1:13" ht="8.2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1.25" customHeight="1" thickTop="1">
      <c r="A9" s="35" t="s">
        <v>227</v>
      </c>
      <c r="B9" s="100" t="s">
        <v>1037</v>
      </c>
      <c r="C9" s="143"/>
      <c r="D9" s="143"/>
      <c r="E9" s="144"/>
      <c r="F9" s="145" t="s">
        <v>1022</v>
      </c>
      <c r="G9" s="146">
        <v>40.6</v>
      </c>
      <c r="H9" s="111"/>
      <c r="I9" s="298">
        <v>16.43</v>
      </c>
      <c r="J9" s="110"/>
      <c r="K9" s="304">
        <f>ROUND(G9*I9,2)</f>
        <v>667.06</v>
      </c>
      <c r="L9" s="111"/>
      <c r="M9" s="340"/>
    </row>
    <row r="10" spans="1:13" ht="11.25" customHeight="1">
      <c r="A10" s="35" t="s">
        <v>228</v>
      </c>
      <c r="B10" s="27" t="s">
        <v>1038</v>
      </c>
      <c r="C10" s="28"/>
      <c r="D10" s="147"/>
      <c r="E10" s="148"/>
      <c r="F10" s="30"/>
      <c r="G10" s="149"/>
      <c r="H10" s="113"/>
      <c r="I10" s="183"/>
      <c r="J10" s="105"/>
      <c r="K10" s="297"/>
      <c r="L10" s="113"/>
      <c r="M10" s="343"/>
    </row>
    <row r="11" spans="1:13" ht="11.25" customHeight="1">
      <c r="A11" s="35"/>
      <c r="B11" s="84" t="s">
        <v>1039</v>
      </c>
      <c r="C11" s="39"/>
      <c r="D11" s="67"/>
      <c r="E11" s="68"/>
      <c r="F11" s="30" t="s">
        <v>1022</v>
      </c>
      <c r="G11" s="36">
        <v>34.1</v>
      </c>
      <c r="H11" s="113"/>
      <c r="I11" s="183">
        <v>28.36</v>
      </c>
      <c r="J11" s="105"/>
      <c r="K11" s="297">
        <f aca="true" t="shared" si="0" ref="K11:K46">ROUND(G11*I11,2)</f>
        <v>967.08</v>
      </c>
      <c r="L11" s="113"/>
      <c r="M11" s="343"/>
    </row>
    <row r="12" spans="1:13" ht="11.25" customHeight="1">
      <c r="A12" s="35" t="s">
        <v>229</v>
      </c>
      <c r="B12" s="27" t="s">
        <v>1057</v>
      </c>
      <c r="C12" s="113"/>
      <c r="D12" s="113"/>
      <c r="E12" s="106"/>
      <c r="F12" s="139" t="s">
        <v>1024</v>
      </c>
      <c r="G12" s="36">
        <v>17.4</v>
      </c>
      <c r="H12" s="113"/>
      <c r="I12" s="183">
        <v>18.2</v>
      </c>
      <c r="J12" s="105"/>
      <c r="K12" s="297">
        <f t="shared" si="0"/>
        <v>316.68</v>
      </c>
      <c r="L12" s="113"/>
      <c r="M12" s="343"/>
    </row>
    <row r="13" spans="1:13" ht="11.25" customHeight="1">
      <c r="A13" s="35" t="s">
        <v>230</v>
      </c>
      <c r="B13" s="100" t="s">
        <v>1165</v>
      </c>
      <c r="C13" s="28"/>
      <c r="D13" s="147"/>
      <c r="E13" s="148"/>
      <c r="F13" s="40" t="s">
        <v>1024</v>
      </c>
      <c r="G13" s="36">
        <v>8</v>
      </c>
      <c r="H13" s="113"/>
      <c r="I13" s="183">
        <v>22.88</v>
      </c>
      <c r="J13" s="105"/>
      <c r="K13" s="297">
        <f t="shared" si="0"/>
        <v>183.04</v>
      </c>
      <c r="L13" s="113"/>
      <c r="M13" s="344">
        <f>SUM(Plan7!K45)+SUM(Plan8!K9:K13)</f>
        <v>2230.8900000000003</v>
      </c>
    </row>
    <row r="14" spans="1:13" ht="11.25" customHeight="1">
      <c r="A14" s="120" t="s">
        <v>231</v>
      </c>
      <c r="B14" s="77" t="s">
        <v>1036</v>
      </c>
      <c r="C14" s="28"/>
      <c r="D14" s="28"/>
      <c r="E14" s="29"/>
      <c r="F14" s="40"/>
      <c r="G14" s="36"/>
      <c r="H14" s="47"/>
      <c r="I14" s="183"/>
      <c r="J14" s="47"/>
      <c r="K14" s="297"/>
      <c r="L14" s="46"/>
      <c r="M14" s="52"/>
    </row>
    <row r="15" spans="1:13" ht="11.25" customHeight="1">
      <c r="A15" s="35" t="s">
        <v>232</v>
      </c>
      <c r="B15" s="38" t="s">
        <v>1087</v>
      </c>
      <c r="C15" s="28"/>
      <c r="D15" s="28"/>
      <c r="E15" s="29"/>
      <c r="F15" s="30" t="s">
        <v>1022</v>
      </c>
      <c r="G15" s="36">
        <v>42.6</v>
      </c>
      <c r="H15" s="47"/>
      <c r="I15" s="183">
        <v>17.04</v>
      </c>
      <c r="J15" s="47"/>
      <c r="K15" s="297">
        <f t="shared" si="0"/>
        <v>725.9</v>
      </c>
      <c r="L15" s="46"/>
      <c r="M15" s="52"/>
    </row>
    <row r="16" spans="1:16" s="101" customFormat="1" ht="11.25" customHeight="1">
      <c r="A16" s="35" t="s">
        <v>233</v>
      </c>
      <c r="B16" s="38" t="s">
        <v>1031</v>
      </c>
      <c r="C16" s="39"/>
      <c r="D16" s="39"/>
      <c r="E16" s="98"/>
      <c r="F16" s="40"/>
      <c r="G16" s="36"/>
      <c r="H16" s="47"/>
      <c r="I16" s="183"/>
      <c r="J16" s="88"/>
      <c r="K16" s="297"/>
      <c r="L16" s="89"/>
      <c r="M16" s="90"/>
      <c r="O16" s="102"/>
      <c r="P16" s="102"/>
    </row>
    <row r="17" spans="1:16" s="101" customFormat="1" ht="11.25" customHeight="1">
      <c r="A17" s="35"/>
      <c r="B17" s="84" t="s">
        <v>1086</v>
      </c>
      <c r="C17" s="39"/>
      <c r="D17" s="39"/>
      <c r="E17" s="98"/>
      <c r="F17" s="40" t="s">
        <v>1022</v>
      </c>
      <c r="G17" s="36">
        <v>42.6</v>
      </c>
      <c r="H17" s="47"/>
      <c r="I17" s="183">
        <v>34.46</v>
      </c>
      <c r="J17" s="88"/>
      <c r="K17" s="297">
        <f t="shared" si="0"/>
        <v>1468</v>
      </c>
      <c r="L17" s="89"/>
      <c r="M17" s="90"/>
      <c r="O17" s="102"/>
      <c r="P17" s="102"/>
    </row>
    <row r="18" spans="1:16" s="101" customFormat="1" ht="11.25" customHeight="1">
      <c r="A18" s="35" t="s">
        <v>234</v>
      </c>
      <c r="B18" s="38" t="s">
        <v>1088</v>
      </c>
      <c r="C18" s="39"/>
      <c r="D18" s="39"/>
      <c r="E18" s="98"/>
      <c r="F18" s="40" t="s">
        <v>1024</v>
      </c>
      <c r="G18" s="36">
        <v>25.4</v>
      </c>
      <c r="H18" s="47"/>
      <c r="I18" s="183">
        <v>13.13</v>
      </c>
      <c r="J18" s="88"/>
      <c r="K18" s="297">
        <f t="shared" si="0"/>
        <v>333.5</v>
      </c>
      <c r="L18" s="89"/>
      <c r="M18" s="52">
        <f>SUM(K15:K18)</f>
        <v>2527.4</v>
      </c>
      <c r="O18" s="102"/>
      <c r="P18" s="102"/>
    </row>
    <row r="19" spans="1:16" s="101" customFormat="1" ht="11.25" customHeight="1">
      <c r="A19" s="76" t="s">
        <v>235</v>
      </c>
      <c r="B19" s="79" t="s">
        <v>1044</v>
      </c>
      <c r="C19" s="39"/>
      <c r="D19" s="39"/>
      <c r="E19" s="98"/>
      <c r="F19" s="40"/>
      <c r="G19" s="36"/>
      <c r="H19" s="47"/>
      <c r="I19" s="183"/>
      <c r="J19" s="88"/>
      <c r="K19" s="297"/>
      <c r="L19" s="89"/>
      <c r="M19" s="90"/>
      <c r="O19" s="102"/>
      <c r="P19" s="102"/>
    </row>
    <row r="20" spans="1:16" s="101" customFormat="1" ht="11.25" customHeight="1">
      <c r="A20" s="37" t="s">
        <v>236</v>
      </c>
      <c r="B20" s="100" t="s">
        <v>1045</v>
      </c>
      <c r="C20" s="39"/>
      <c r="D20" s="39"/>
      <c r="E20" s="98"/>
      <c r="F20" s="40"/>
      <c r="G20" s="41"/>
      <c r="H20" s="48"/>
      <c r="I20" s="183"/>
      <c r="J20" s="94"/>
      <c r="K20" s="297"/>
      <c r="L20" s="95"/>
      <c r="M20" s="96"/>
      <c r="O20" s="102"/>
      <c r="P20" s="102"/>
    </row>
    <row r="21" spans="1:16" s="101" customFormat="1" ht="11.25" customHeight="1">
      <c r="A21" s="37"/>
      <c r="B21" s="100" t="s">
        <v>1177</v>
      </c>
      <c r="C21" s="39"/>
      <c r="D21" s="39"/>
      <c r="E21" s="98"/>
      <c r="F21" s="40" t="s">
        <v>1022</v>
      </c>
      <c r="G21" s="41">
        <v>8.8</v>
      </c>
      <c r="H21" s="48"/>
      <c r="I21" s="183">
        <v>456.64</v>
      </c>
      <c r="J21" s="94"/>
      <c r="K21" s="297">
        <f t="shared" si="0"/>
        <v>4018.43</v>
      </c>
      <c r="L21" s="95"/>
      <c r="M21" s="96"/>
      <c r="O21" s="102"/>
      <c r="P21" s="102"/>
    </row>
    <row r="22" spans="1:16" s="101" customFormat="1" ht="11.25" customHeight="1">
      <c r="A22" s="37" t="s">
        <v>237</v>
      </c>
      <c r="B22" s="160" t="s">
        <v>1159</v>
      </c>
      <c r="C22" s="137"/>
      <c r="D22" s="137"/>
      <c r="E22" s="138"/>
      <c r="F22" s="40"/>
      <c r="G22" s="41"/>
      <c r="H22" s="48"/>
      <c r="I22" s="183"/>
      <c r="J22" s="94"/>
      <c r="K22" s="297"/>
      <c r="L22" s="95"/>
      <c r="M22" s="53"/>
      <c r="O22" s="102"/>
      <c r="P22" s="102"/>
    </row>
    <row r="23" spans="1:16" s="101" customFormat="1" ht="11.25" customHeight="1">
      <c r="A23" s="37"/>
      <c r="B23" s="160" t="s">
        <v>1052</v>
      </c>
      <c r="C23" s="137"/>
      <c r="D23" s="137"/>
      <c r="E23" s="138"/>
      <c r="F23" s="40" t="s">
        <v>1023</v>
      </c>
      <c r="G23" s="41">
        <v>1</v>
      </c>
      <c r="H23" s="48"/>
      <c r="I23" s="183">
        <v>255.64</v>
      </c>
      <c r="J23" s="94"/>
      <c r="K23" s="297">
        <f t="shared" si="0"/>
        <v>255.64</v>
      </c>
      <c r="L23" s="95"/>
      <c r="M23" s="53">
        <f>SUM(K21:K23)</f>
        <v>4274.07</v>
      </c>
      <c r="O23" s="102"/>
      <c r="P23" s="102"/>
    </row>
    <row r="24" spans="1:16" s="101" customFormat="1" ht="11.25" customHeight="1">
      <c r="A24" s="78" t="s">
        <v>238</v>
      </c>
      <c r="B24" s="80" t="s">
        <v>1046</v>
      </c>
      <c r="C24" s="28"/>
      <c r="D24" s="28"/>
      <c r="E24" s="29"/>
      <c r="F24" s="40"/>
      <c r="G24" s="41"/>
      <c r="H24" s="48"/>
      <c r="I24" s="183"/>
      <c r="J24" s="94"/>
      <c r="K24" s="297"/>
      <c r="L24" s="95"/>
      <c r="M24" s="53"/>
      <c r="O24" s="102"/>
      <c r="P24" s="102"/>
    </row>
    <row r="25" spans="1:16" s="101" customFormat="1" ht="11.25" customHeight="1">
      <c r="A25" s="37" t="s">
        <v>239</v>
      </c>
      <c r="B25" s="38" t="s">
        <v>1047</v>
      </c>
      <c r="C25" s="39"/>
      <c r="D25" s="39"/>
      <c r="E25" s="98"/>
      <c r="F25" s="40" t="s">
        <v>1022</v>
      </c>
      <c r="G25" s="41">
        <v>6.16</v>
      </c>
      <c r="H25" s="48"/>
      <c r="I25" s="183">
        <v>59.8</v>
      </c>
      <c r="J25" s="94"/>
      <c r="K25" s="297">
        <f t="shared" si="0"/>
        <v>368.37</v>
      </c>
      <c r="L25" s="95"/>
      <c r="M25" s="53">
        <f>K25</f>
        <v>368.37</v>
      </c>
      <c r="O25" s="102"/>
      <c r="P25" s="102"/>
    </row>
    <row r="26" spans="1:16" s="101" customFormat="1" ht="11.25" customHeight="1">
      <c r="A26" s="78" t="s">
        <v>240</v>
      </c>
      <c r="B26" s="79" t="s">
        <v>1025</v>
      </c>
      <c r="C26" s="39"/>
      <c r="D26" s="39"/>
      <c r="E26" s="98"/>
      <c r="F26" s="40"/>
      <c r="G26" s="41"/>
      <c r="H26" s="48"/>
      <c r="I26" s="183"/>
      <c r="J26" s="94"/>
      <c r="K26" s="297"/>
      <c r="L26" s="95"/>
      <c r="M26" s="53"/>
      <c r="O26" s="102"/>
      <c r="P26" s="102"/>
    </row>
    <row r="27" spans="1:16" s="101" customFormat="1" ht="11.25" customHeight="1">
      <c r="A27" s="37" t="s">
        <v>241</v>
      </c>
      <c r="B27" s="38" t="s">
        <v>1040</v>
      </c>
      <c r="C27" s="39"/>
      <c r="D27" s="39"/>
      <c r="E27" s="98"/>
      <c r="F27" s="40"/>
      <c r="G27" s="41"/>
      <c r="H27" s="48"/>
      <c r="I27" s="183"/>
      <c r="J27" s="94"/>
      <c r="K27" s="297"/>
      <c r="L27" s="95"/>
      <c r="M27" s="53"/>
      <c r="O27" s="102"/>
      <c r="P27" s="102"/>
    </row>
    <row r="28" spans="1:16" s="101" customFormat="1" ht="11.25" customHeight="1">
      <c r="A28" s="37"/>
      <c r="B28" s="38" t="s">
        <v>1041</v>
      </c>
      <c r="C28" s="39"/>
      <c r="D28" s="39"/>
      <c r="E28" s="98"/>
      <c r="F28" s="40" t="s">
        <v>1022</v>
      </c>
      <c r="G28" s="41">
        <v>75.35</v>
      </c>
      <c r="H28" s="48"/>
      <c r="I28" s="185">
        <v>5.62</v>
      </c>
      <c r="J28" s="94"/>
      <c r="K28" s="297">
        <f t="shared" si="0"/>
        <v>423.47</v>
      </c>
      <c r="L28" s="95"/>
      <c r="M28" s="53"/>
      <c r="O28" s="102"/>
      <c r="P28" s="102"/>
    </row>
    <row r="29" spans="1:16" s="85" customFormat="1" ht="11.25" customHeight="1">
      <c r="A29" s="37" t="s">
        <v>242</v>
      </c>
      <c r="B29" s="38" t="s">
        <v>1042</v>
      </c>
      <c r="C29" s="39"/>
      <c r="D29" s="39"/>
      <c r="E29" s="98"/>
      <c r="F29" s="40" t="s">
        <v>1022</v>
      </c>
      <c r="G29" s="41">
        <v>75.35</v>
      </c>
      <c r="H29" s="48"/>
      <c r="I29" s="183">
        <v>9.34</v>
      </c>
      <c r="J29" s="94"/>
      <c r="K29" s="297">
        <f t="shared" si="0"/>
        <v>703.77</v>
      </c>
      <c r="L29" s="91"/>
      <c r="M29" s="92"/>
      <c r="O29" s="86"/>
      <c r="P29" s="86"/>
    </row>
    <row r="30" spans="1:16" s="85" customFormat="1" ht="11.25" customHeight="1">
      <c r="A30" s="37" t="s">
        <v>243</v>
      </c>
      <c r="B30" s="160" t="s">
        <v>1163</v>
      </c>
      <c r="C30" s="137"/>
      <c r="D30" s="137"/>
      <c r="E30" s="138"/>
      <c r="F30" s="139" t="s">
        <v>1022</v>
      </c>
      <c r="G30" s="140">
        <v>3.36</v>
      </c>
      <c r="H30" s="48"/>
      <c r="I30" s="183">
        <v>8.65</v>
      </c>
      <c r="J30" s="94"/>
      <c r="K30" s="297">
        <f t="shared" si="0"/>
        <v>29.06</v>
      </c>
      <c r="L30" s="91"/>
      <c r="M30" s="53">
        <f>SUM(K28:K30)</f>
        <v>1156.3</v>
      </c>
      <c r="O30" s="86"/>
      <c r="P30" s="86"/>
    </row>
    <row r="31" spans="1:16" s="85" customFormat="1" ht="11.25" customHeight="1">
      <c r="A31" s="78" t="s">
        <v>244</v>
      </c>
      <c r="B31" s="80" t="s">
        <v>1062</v>
      </c>
      <c r="C31" s="39"/>
      <c r="D31" s="39"/>
      <c r="E31" s="98"/>
      <c r="F31" s="40"/>
      <c r="G31" s="41"/>
      <c r="H31" s="48"/>
      <c r="I31" s="183"/>
      <c r="J31" s="94"/>
      <c r="K31" s="297"/>
      <c r="L31" s="91"/>
      <c r="M31" s="53"/>
      <c r="O31" s="86"/>
      <c r="P31" s="86"/>
    </row>
    <row r="32" spans="1:16" s="85" customFormat="1" ht="11.25" customHeight="1">
      <c r="A32" s="37" t="s">
        <v>245</v>
      </c>
      <c r="B32" s="27" t="s">
        <v>1063</v>
      </c>
      <c r="C32" s="39"/>
      <c r="D32" s="67"/>
      <c r="E32" s="68"/>
      <c r="F32" s="40" t="s">
        <v>1022</v>
      </c>
      <c r="G32" s="41">
        <v>6</v>
      </c>
      <c r="H32" s="48"/>
      <c r="I32" s="45">
        <v>78.25</v>
      </c>
      <c r="J32" s="94"/>
      <c r="K32" s="297">
        <f t="shared" si="0"/>
        <v>469.5</v>
      </c>
      <c r="L32" s="91"/>
      <c r="M32" s="53"/>
      <c r="O32" s="86"/>
      <c r="P32" s="86"/>
    </row>
    <row r="33" spans="1:16" s="85" customFormat="1" ht="11.25" customHeight="1">
      <c r="A33" s="37" t="s">
        <v>246</v>
      </c>
      <c r="B33" s="38" t="s">
        <v>3</v>
      </c>
      <c r="C33" s="39"/>
      <c r="D33" s="67"/>
      <c r="E33" s="68"/>
      <c r="F33" s="40" t="s">
        <v>1022</v>
      </c>
      <c r="G33" s="41">
        <v>1.35</v>
      </c>
      <c r="H33" s="48"/>
      <c r="I33" s="45">
        <v>149.92</v>
      </c>
      <c r="J33" s="94"/>
      <c r="K33" s="297">
        <f t="shared" si="0"/>
        <v>202.39</v>
      </c>
      <c r="L33" s="91"/>
      <c r="M33" s="53">
        <f>SUM(K32:K33)</f>
        <v>671.89</v>
      </c>
      <c r="O33" s="86"/>
      <c r="P33" s="86"/>
    </row>
    <row r="34" spans="1:16" s="85" customFormat="1" ht="11.25" customHeight="1">
      <c r="A34" s="173" t="s">
        <v>247</v>
      </c>
      <c r="B34" s="136" t="s">
        <v>1107</v>
      </c>
      <c r="C34" s="137"/>
      <c r="D34" s="137"/>
      <c r="E34" s="138"/>
      <c r="F34" s="139"/>
      <c r="G34" s="140"/>
      <c r="H34" s="48"/>
      <c r="I34" s="45"/>
      <c r="J34" s="94"/>
      <c r="K34" s="297"/>
      <c r="L34" s="91"/>
      <c r="M34" s="53"/>
      <c r="O34" s="86"/>
      <c r="P34" s="86"/>
    </row>
    <row r="35" spans="1:16" s="85" customFormat="1" ht="11.25" customHeight="1">
      <c r="A35" s="141" t="s">
        <v>248</v>
      </c>
      <c r="B35" s="79" t="s">
        <v>1028</v>
      </c>
      <c r="C35" s="39"/>
      <c r="D35" s="39"/>
      <c r="E35" s="98"/>
      <c r="F35" s="40"/>
      <c r="G35" s="140"/>
      <c r="H35" s="48"/>
      <c r="I35" s="45"/>
      <c r="J35" s="94"/>
      <c r="K35" s="297"/>
      <c r="L35" s="91"/>
      <c r="M35" s="53"/>
      <c r="O35" s="86"/>
      <c r="P35" s="86"/>
    </row>
    <row r="36" spans="1:16" s="85" customFormat="1" ht="11.25" customHeight="1">
      <c r="A36" s="142" t="s">
        <v>249</v>
      </c>
      <c r="B36" s="27" t="s">
        <v>1085</v>
      </c>
      <c r="C36" s="39"/>
      <c r="D36" s="39"/>
      <c r="E36" s="98"/>
      <c r="F36" s="40" t="s">
        <v>1022</v>
      </c>
      <c r="G36" s="140">
        <v>42.6</v>
      </c>
      <c r="H36" s="48"/>
      <c r="I36" s="45">
        <v>6.21</v>
      </c>
      <c r="J36" s="94"/>
      <c r="K36" s="297">
        <f t="shared" si="0"/>
        <v>264.55</v>
      </c>
      <c r="L36" s="95"/>
      <c r="M36" s="53"/>
      <c r="O36" s="86"/>
      <c r="P36" s="86"/>
    </row>
    <row r="37" spans="1:16" s="85" customFormat="1" ht="11.25" customHeight="1">
      <c r="A37" s="142" t="s">
        <v>250</v>
      </c>
      <c r="B37" s="38" t="s">
        <v>1032</v>
      </c>
      <c r="C37" s="39"/>
      <c r="D37" s="39"/>
      <c r="E37" s="98"/>
      <c r="F37" s="40" t="s">
        <v>1022</v>
      </c>
      <c r="G37" s="140">
        <v>40.6</v>
      </c>
      <c r="H37" s="48"/>
      <c r="I37" s="45">
        <v>2.39</v>
      </c>
      <c r="J37" s="94"/>
      <c r="K37" s="297">
        <f t="shared" si="0"/>
        <v>97.03</v>
      </c>
      <c r="L37" s="95"/>
      <c r="M37" s="53"/>
      <c r="O37" s="86"/>
      <c r="P37" s="86"/>
    </row>
    <row r="38" spans="1:16" s="85" customFormat="1" ht="11.25" customHeight="1">
      <c r="A38" s="142" t="s">
        <v>251</v>
      </c>
      <c r="B38" s="38" t="s">
        <v>1078</v>
      </c>
      <c r="C38" s="39"/>
      <c r="D38" s="39"/>
      <c r="E38" s="98"/>
      <c r="F38" s="40" t="s">
        <v>1079</v>
      </c>
      <c r="G38" s="140">
        <v>0.27</v>
      </c>
      <c r="H38" s="48"/>
      <c r="I38" s="103">
        <v>14.33</v>
      </c>
      <c r="J38" s="94"/>
      <c r="K38" s="297">
        <f t="shared" si="0"/>
        <v>3.87</v>
      </c>
      <c r="L38" s="95"/>
      <c r="M38" s="53"/>
      <c r="O38" s="86"/>
      <c r="P38" s="86"/>
    </row>
    <row r="39" spans="1:16" s="85" customFormat="1" ht="11.25" customHeight="1">
      <c r="A39" s="142" t="s">
        <v>252</v>
      </c>
      <c r="B39" s="27" t="s">
        <v>1048</v>
      </c>
      <c r="C39" s="39"/>
      <c r="D39" s="39"/>
      <c r="E39" s="98"/>
      <c r="F39" s="40" t="s">
        <v>1022</v>
      </c>
      <c r="G39" s="41">
        <v>6.08</v>
      </c>
      <c r="H39" s="48"/>
      <c r="I39" s="103">
        <v>7.47</v>
      </c>
      <c r="J39" s="94"/>
      <c r="K39" s="297">
        <f t="shared" si="0"/>
        <v>45.42</v>
      </c>
      <c r="L39" s="95"/>
      <c r="M39" s="53">
        <f>SUM(K36:K39)</f>
        <v>410.87000000000006</v>
      </c>
      <c r="O39" s="86"/>
      <c r="P39" s="86"/>
    </row>
    <row r="40" spans="1:16" s="85" customFormat="1" ht="11.25" customHeight="1">
      <c r="A40" s="78" t="s">
        <v>253</v>
      </c>
      <c r="B40" s="77" t="s">
        <v>1060</v>
      </c>
      <c r="C40" s="39"/>
      <c r="D40" s="39"/>
      <c r="E40" s="98"/>
      <c r="F40" s="40"/>
      <c r="G40" s="41"/>
      <c r="H40" s="48"/>
      <c r="I40" s="103"/>
      <c r="J40" s="94"/>
      <c r="K40" s="297"/>
      <c r="L40" s="95"/>
      <c r="M40" s="53"/>
      <c r="O40" s="86"/>
      <c r="P40" s="86"/>
    </row>
    <row r="41" spans="1:16" s="85" customFormat="1" ht="11.25" customHeight="1">
      <c r="A41" s="37" t="s">
        <v>254</v>
      </c>
      <c r="B41" s="27" t="s">
        <v>1090</v>
      </c>
      <c r="C41" s="28"/>
      <c r="D41" s="28"/>
      <c r="E41" s="29"/>
      <c r="F41" s="40"/>
      <c r="G41" s="41"/>
      <c r="H41" s="48"/>
      <c r="I41" s="103"/>
      <c r="J41" s="94"/>
      <c r="K41" s="297"/>
      <c r="L41" s="95"/>
      <c r="M41" s="53"/>
      <c r="O41" s="86"/>
      <c r="P41" s="86"/>
    </row>
    <row r="42" spans="1:16" s="85" customFormat="1" ht="11.25" customHeight="1">
      <c r="A42" s="37"/>
      <c r="B42" s="27" t="s">
        <v>1089</v>
      </c>
      <c r="C42" s="28"/>
      <c r="D42" s="28"/>
      <c r="E42" s="29"/>
      <c r="F42" s="40" t="s">
        <v>1023</v>
      </c>
      <c r="G42" s="41">
        <v>4</v>
      </c>
      <c r="H42" s="48"/>
      <c r="I42" s="103">
        <v>112.64</v>
      </c>
      <c r="J42" s="94"/>
      <c r="K42" s="297">
        <f t="shared" si="0"/>
        <v>450.56</v>
      </c>
      <c r="L42" s="95"/>
      <c r="M42" s="53"/>
      <c r="O42" s="86"/>
      <c r="P42" s="86"/>
    </row>
    <row r="43" spans="1:16" s="85" customFormat="1" ht="11.25" customHeight="1">
      <c r="A43" s="37" t="s">
        <v>255</v>
      </c>
      <c r="B43" s="27" t="s">
        <v>1092</v>
      </c>
      <c r="C43" s="28"/>
      <c r="D43" s="28"/>
      <c r="E43" s="29"/>
      <c r="F43" s="40" t="s">
        <v>1023</v>
      </c>
      <c r="G43" s="41">
        <v>1</v>
      </c>
      <c r="H43" s="48"/>
      <c r="I43" s="103">
        <v>45.36</v>
      </c>
      <c r="J43" s="94"/>
      <c r="K43" s="297">
        <f t="shared" si="0"/>
        <v>45.36</v>
      </c>
      <c r="L43" s="95"/>
      <c r="M43" s="53"/>
      <c r="O43" s="86"/>
      <c r="P43" s="86"/>
    </row>
    <row r="44" spans="1:16" s="85" customFormat="1" ht="11.25" customHeight="1">
      <c r="A44" s="37" t="s">
        <v>256</v>
      </c>
      <c r="B44" s="27" t="s">
        <v>1093</v>
      </c>
      <c r="C44" s="28"/>
      <c r="D44" s="28"/>
      <c r="E44" s="29"/>
      <c r="F44" s="40" t="s">
        <v>1023</v>
      </c>
      <c r="G44" s="41">
        <v>4</v>
      </c>
      <c r="H44" s="48"/>
      <c r="I44" s="103">
        <v>49.85</v>
      </c>
      <c r="J44" s="94"/>
      <c r="K44" s="297">
        <f t="shared" si="0"/>
        <v>199.4</v>
      </c>
      <c r="L44" s="95"/>
      <c r="M44" s="53"/>
      <c r="O44" s="86"/>
      <c r="P44" s="86"/>
    </row>
    <row r="45" spans="1:16" s="85" customFormat="1" ht="11.25" customHeight="1">
      <c r="A45" s="37" t="s">
        <v>257</v>
      </c>
      <c r="B45" s="27" t="s">
        <v>1097</v>
      </c>
      <c r="C45" s="28"/>
      <c r="D45" s="28"/>
      <c r="E45" s="29"/>
      <c r="F45" s="40"/>
      <c r="G45" s="41"/>
      <c r="H45" s="48"/>
      <c r="I45" s="93"/>
      <c r="J45" s="94"/>
      <c r="K45" s="297"/>
      <c r="L45" s="95"/>
      <c r="M45" s="53"/>
      <c r="O45" s="86"/>
      <c r="P45" s="86"/>
    </row>
    <row r="46" spans="1:16" s="85" customFormat="1" ht="11.25" customHeight="1" thickBot="1">
      <c r="A46" s="37"/>
      <c r="B46" s="27" t="s">
        <v>1098</v>
      </c>
      <c r="C46" s="28"/>
      <c r="D46" s="28"/>
      <c r="E46" s="29"/>
      <c r="F46" s="40" t="s">
        <v>1023</v>
      </c>
      <c r="G46" s="41">
        <v>2</v>
      </c>
      <c r="H46" s="48"/>
      <c r="I46" s="103">
        <v>130.58</v>
      </c>
      <c r="J46" s="94"/>
      <c r="K46" s="305">
        <f t="shared" si="0"/>
        <v>261.16</v>
      </c>
      <c r="L46" s="95"/>
      <c r="M46" s="53">
        <f>SUM(K42:K46)</f>
        <v>956.48</v>
      </c>
      <c r="O46" s="86"/>
      <c r="P46" s="86"/>
    </row>
    <row r="47" spans="1:13" ht="18.75" customHeight="1" thickTop="1">
      <c r="A47" s="69" t="str">
        <f>Plan1!A52</f>
        <v>DATA:   03/03/2005   </v>
      </c>
      <c r="B47" s="70"/>
      <c r="C47" s="71" t="s">
        <v>1026</v>
      </c>
      <c r="D47" s="70"/>
      <c r="E47" s="72"/>
      <c r="F47" s="70" t="s">
        <v>1013</v>
      </c>
      <c r="G47" s="72"/>
      <c r="H47" s="70" t="s">
        <v>1020</v>
      </c>
      <c r="I47" s="72"/>
      <c r="J47" s="70"/>
      <c r="K47" s="104">
        <f>SUM(K5:K46)</f>
        <v>82534.30999999995</v>
      </c>
      <c r="L47" s="97"/>
      <c r="M47" s="345">
        <f>SUM(M5:M46)</f>
        <v>82534.30999999998</v>
      </c>
    </row>
    <row r="48" spans="1:13" ht="18.75" customHeight="1" thickBot="1">
      <c r="A48" s="24"/>
      <c r="B48" s="25"/>
      <c r="C48" s="56"/>
      <c r="D48" s="23"/>
      <c r="E48" s="57"/>
      <c r="F48" s="23"/>
      <c r="G48" s="57"/>
      <c r="H48" s="23" t="s">
        <v>1021</v>
      </c>
      <c r="I48" s="57"/>
      <c r="J48" s="23"/>
      <c r="K48" s="73"/>
      <c r="L48" s="23"/>
      <c r="M48" s="346"/>
    </row>
    <row r="49" spans="3:13" ht="15" customHeight="1" thickTop="1">
      <c r="C49" s="55"/>
      <c r="M49" s="75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5"/>
  <sheetViews>
    <sheetView zoomScale="75" zoomScaleNormal="75" zoomScalePageLayoutView="0" workbookViewId="0" topLeftCell="A1">
      <selection activeCell="K21" sqref="K21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1014</v>
      </c>
    </row>
    <row r="2" spans="1:13" ht="15" customHeight="1" thickTop="1">
      <c r="A2" s="7"/>
      <c r="B2" s="31" t="s">
        <v>1005</v>
      </c>
      <c r="C2" s="4"/>
      <c r="D2" s="193" t="s">
        <v>953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1006</v>
      </c>
      <c r="C3" s="5"/>
      <c r="D3" s="199"/>
      <c r="E3" s="199"/>
      <c r="F3" s="199"/>
      <c r="G3" s="199"/>
      <c r="H3" s="58"/>
      <c r="I3" s="60" t="s">
        <v>1015</v>
      </c>
      <c r="J3" s="3"/>
      <c r="K3" s="42"/>
      <c r="L3" s="59"/>
      <c r="M3" s="81" t="s">
        <v>893</v>
      </c>
    </row>
    <row r="4" spans="1:13" ht="15" customHeight="1" thickTop="1">
      <c r="A4" s="8"/>
      <c r="B4" s="34" t="s">
        <v>1007</v>
      </c>
      <c r="C4" s="5"/>
      <c r="D4" s="199" t="s">
        <v>1027</v>
      </c>
      <c r="E4" s="199"/>
      <c r="F4" s="199"/>
      <c r="G4" s="199"/>
      <c r="H4" s="61" t="s">
        <v>1008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1009</v>
      </c>
      <c r="I5" s="65"/>
      <c r="J5" s="64"/>
      <c r="K5" s="302">
        <f>Plan8!K47</f>
        <v>82534.30999999995</v>
      </c>
      <c r="L5" s="66"/>
      <c r="M5" s="339">
        <f>Plan8!M47</f>
        <v>82534.30999999998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1016</v>
      </c>
      <c r="K6" s="14"/>
      <c r="L6" s="14"/>
      <c r="M6" s="341"/>
    </row>
    <row r="7" spans="1:13" ht="15" customHeight="1">
      <c r="A7" s="11" t="s">
        <v>1010</v>
      </c>
      <c r="B7" s="12"/>
      <c r="C7" s="16" t="s">
        <v>1011</v>
      </c>
      <c r="D7" s="12"/>
      <c r="E7" s="12"/>
      <c r="F7" s="17" t="s">
        <v>1012</v>
      </c>
      <c r="G7" s="18" t="s">
        <v>1017</v>
      </c>
      <c r="H7" s="43" t="s">
        <v>1018</v>
      </c>
      <c r="I7" s="43"/>
      <c r="J7" s="49" t="s">
        <v>1019</v>
      </c>
      <c r="K7" s="44"/>
      <c r="L7" s="49" t="s">
        <v>4</v>
      </c>
      <c r="M7" s="347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2" customHeight="1" thickTop="1">
      <c r="A9" s="114" t="s">
        <v>258</v>
      </c>
      <c r="B9" s="163" t="s">
        <v>1138</v>
      </c>
      <c r="C9" s="143"/>
      <c r="D9" s="143"/>
      <c r="E9" s="143"/>
      <c r="F9" s="145"/>
      <c r="G9" s="146"/>
      <c r="H9" s="111"/>
      <c r="I9" s="111"/>
      <c r="J9" s="110"/>
      <c r="K9" s="112"/>
      <c r="L9" s="111"/>
      <c r="M9" s="340"/>
    </row>
    <row r="10" spans="1:13" ht="12" customHeight="1">
      <c r="A10" s="109" t="s">
        <v>259</v>
      </c>
      <c r="B10" s="28" t="s">
        <v>1158</v>
      </c>
      <c r="C10" s="28"/>
      <c r="D10" s="28"/>
      <c r="E10" s="28"/>
      <c r="F10" s="157" t="s">
        <v>1023</v>
      </c>
      <c r="G10" s="36">
        <v>1</v>
      </c>
      <c r="H10" s="113"/>
      <c r="I10" s="183">
        <v>43.2</v>
      </c>
      <c r="J10" s="105"/>
      <c r="K10" s="297">
        <f>ROUND(G10*I10,2)</f>
        <v>43.2</v>
      </c>
      <c r="L10" s="113"/>
      <c r="M10" s="344">
        <f>K10</f>
        <v>43.2</v>
      </c>
    </row>
    <row r="11" spans="1:13" ht="12" customHeight="1">
      <c r="A11" s="121" t="s">
        <v>260</v>
      </c>
      <c r="B11" s="180" t="s">
        <v>1049</v>
      </c>
      <c r="C11" s="152"/>
      <c r="D11" s="152"/>
      <c r="E11" s="152"/>
      <c r="F11" s="154"/>
      <c r="G11" s="135"/>
      <c r="H11" s="14"/>
      <c r="I11" s="183"/>
      <c r="J11" s="13"/>
      <c r="K11" s="297"/>
      <c r="L11" s="14"/>
      <c r="M11" s="341"/>
    </row>
    <row r="12" spans="1:13" ht="12" customHeight="1">
      <c r="A12" s="109" t="s">
        <v>261</v>
      </c>
      <c r="B12" s="28" t="s">
        <v>1050</v>
      </c>
      <c r="C12" s="28"/>
      <c r="D12" s="28"/>
      <c r="E12" s="28"/>
      <c r="F12" s="157"/>
      <c r="G12" s="118"/>
      <c r="H12" s="113"/>
      <c r="I12" s="183"/>
      <c r="J12" s="105"/>
      <c r="K12" s="297"/>
      <c r="L12" s="113"/>
      <c r="M12" s="343"/>
    </row>
    <row r="13" spans="1:13" ht="12" customHeight="1">
      <c r="A13" s="109"/>
      <c r="B13" s="28" t="s">
        <v>1051</v>
      </c>
      <c r="C13" s="28"/>
      <c r="D13" s="28"/>
      <c r="E13" s="28"/>
      <c r="F13" s="157" t="s">
        <v>1022</v>
      </c>
      <c r="G13" s="36">
        <v>22.36</v>
      </c>
      <c r="H13" s="113"/>
      <c r="I13" s="183">
        <v>18.99</v>
      </c>
      <c r="J13" s="105"/>
      <c r="K13" s="297">
        <f aca="true" t="shared" si="0" ref="K13:K42">ROUND(G13*I13,2)</f>
        <v>424.62</v>
      </c>
      <c r="L13" s="113"/>
      <c r="M13" s="344">
        <f>K13</f>
        <v>424.62</v>
      </c>
    </row>
    <row r="14" spans="1:13" ht="12" customHeight="1">
      <c r="A14" s="155" t="s">
        <v>262</v>
      </c>
      <c r="B14" s="151" t="s">
        <v>1033</v>
      </c>
      <c r="C14" s="152"/>
      <c r="D14" s="152"/>
      <c r="E14" s="153"/>
      <c r="F14" s="154"/>
      <c r="G14" s="162"/>
      <c r="H14" s="14"/>
      <c r="I14" s="183"/>
      <c r="J14" s="13"/>
      <c r="K14" s="297"/>
      <c r="L14" s="14"/>
      <c r="M14" s="341"/>
    </row>
    <row r="15" spans="1:13" ht="12" customHeight="1">
      <c r="A15" s="35" t="s">
        <v>263</v>
      </c>
      <c r="B15" s="27" t="s">
        <v>1034</v>
      </c>
      <c r="C15" s="28"/>
      <c r="D15" s="28"/>
      <c r="E15" s="29"/>
      <c r="F15" s="30"/>
      <c r="G15" s="36"/>
      <c r="H15" s="113"/>
      <c r="I15" s="183"/>
      <c r="J15" s="105"/>
      <c r="K15" s="297"/>
      <c r="L15" s="113"/>
      <c r="M15" s="343"/>
    </row>
    <row r="16" spans="1:13" ht="12" customHeight="1">
      <c r="A16" s="35"/>
      <c r="B16" s="38" t="s">
        <v>1035</v>
      </c>
      <c r="C16" s="39"/>
      <c r="D16" s="39"/>
      <c r="E16" s="98"/>
      <c r="F16" s="30" t="s">
        <v>1022</v>
      </c>
      <c r="G16" s="36">
        <v>40.6</v>
      </c>
      <c r="H16" s="113"/>
      <c r="I16" s="183">
        <v>2.39</v>
      </c>
      <c r="J16" s="105"/>
      <c r="K16" s="297">
        <f t="shared" si="0"/>
        <v>97.03</v>
      </c>
      <c r="L16" s="113"/>
      <c r="M16" s="343"/>
    </row>
    <row r="17" spans="1:13" ht="12" customHeight="1">
      <c r="A17" s="35" t="s">
        <v>264</v>
      </c>
      <c r="B17" s="100" t="s">
        <v>1037</v>
      </c>
      <c r="C17" s="28"/>
      <c r="D17" s="28"/>
      <c r="E17" s="29"/>
      <c r="F17" s="40" t="s">
        <v>1022</v>
      </c>
      <c r="G17" s="36">
        <v>40.6</v>
      </c>
      <c r="H17" s="113"/>
      <c r="I17" s="183">
        <v>16.43</v>
      </c>
      <c r="J17" s="105"/>
      <c r="K17" s="297">
        <f t="shared" si="0"/>
        <v>667.06</v>
      </c>
      <c r="L17" s="113"/>
      <c r="M17" s="343"/>
    </row>
    <row r="18" spans="1:13" ht="12" customHeight="1">
      <c r="A18" s="35" t="s">
        <v>265</v>
      </c>
      <c r="B18" s="27" t="s">
        <v>1038</v>
      </c>
      <c r="C18" s="28"/>
      <c r="D18" s="147"/>
      <c r="E18" s="148"/>
      <c r="F18" s="40"/>
      <c r="G18" s="149"/>
      <c r="H18" s="47"/>
      <c r="I18" s="183"/>
      <c r="J18" s="47"/>
      <c r="K18" s="297"/>
      <c r="L18" s="46"/>
      <c r="M18" s="52"/>
    </row>
    <row r="19" spans="1:13" ht="12" customHeight="1">
      <c r="A19" s="35"/>
      <c r="B19" s="84" t="s">
        <v>1039</v>
      </c>
      <c r="C19" s="28"/>
      <c r="D19" s="147"/>
      <c r="E19" s="148"/>
      <c r="F19" s="30" t="s">
        <v>1022</v>
      </c>
      <c r="G19" s="36">
        <v>36.1</v>
      </c>
      <c r="H19" s="47"/>
      <c r="I19" s="183">
        <v>28.36</v>
      </c>
      <c r="J19" s="47"/>
      <c r="K19" s="297">
        <f t="shared" si="0"/>
        <v>1023.8</v>
      </c>
      <c r="L19" s="46"/>
      <c r="M19" s="52"/>
    </row>
    <row r="20" spans="1:16" s="101" customFormat="1" ht="12" customHeight="1">
      <c r="A20" s="35" t="s">
        <v>266</v>
      </c>
      <c r="B20" s="38" t="s">
        <v>1057</v>
      </c>
      <c r="C20" s="137"/>
      <c r="D20" s="137"/>
      <c r="E20" s="138"/>
      <c r="F20" s="139" t="s">
        <v>1024</v>
      </c>
      <c r="G20" s="36">
        <v>21.4</v>
      </c>
      <c r="H20" s="47"/>
      <c r="I20" s="183">
        <v>18.2</v>
      </c>
      <c r="J20" s="88"/>
      <c r="K20" s="297">
        <f t="shared" si="0"/>
        <v>389.48</v>
      </c>
      <c r="L20" s="89"/>
      <c r="M20" s="52"/>
      <c r="O20" s="102"/>
      <c r="P20" s="102"/>
    </row>
    <row r="21" spans="1:16" s="101" customFormat="1" ht="12" customHeight="1">
      <c r="A21" s="37" t="s">
        <v>267</v>
      </c>
      <c r="B21" s="84" t="s">
        <v>1165</v>
      </c>
      <c r="C21" s="39"/>
      <c r="D21" s="67"/>
      <c r="E21" s="68"/>
      <c r="F21" s="40" t="s">
        <v>1024</v>
      </c>
      <c r="G21" s="41">
        <v>7</v>
      </c>
      <c r="H21" s="48"/>
      <c r="I21" s="183">
        <v>22.88</v>
      </c>
      <c r="J21" s="94"/>
      <c r="K21" s="297">
        <f t="shared" si="0"/>
        <v>160.16</v>
      </c>
      <c r="L21" s="95"/>
      <c r="M21" s="53">
        <f>SUM(K16:K21)</f>
        <v>2337.5299999999997</v>
      </c>
      <c r="O21" s="102"/>
      <c r="P21" s="102"/>
    </row>
    <row r="22" spans="1:16" s="101" customFormat="1" ht="12" customHeight="1">
      <c r="A22" s="141" t="s">
        <v>268</v>
      </c>
      <c r="B22" s="79" t="s">
        <v>1036</v>
      </c>
      <c r="C22" s="39"/>
      <c r="D22" s="39"/>
      <c r="E22" s="98"/>
      <c r="F22" s="40"/>
      <c r="G22" s="41"/>
      <c r="H22" s="48"/>
      <c r="I22" s="183"/>
      <c r="J22" s="94"/>
      <c r="K22" s="297"/>
      <c r="L22" s="95"/>
      <c r="M22" s="53"/>
      <c r="O22" s="102"/>
      <c r="P22" s="102"/>
    </row>
    <row r="23" spans="1:16" s="101" customFormat="1" ht="12" customHeight="1">
      <c r="A23" s="37" t="s">
        <v>269</v>
      </c>
      <c r="B23" s="38" t="s">
        <v>1087</v>
      </c>
      <c r="C23" s="39"/>
      <c r="D23" s="39"/>
      <c r="E23" s="98"/>
      <c r="F23" s="40" t="s">
        <v>1022</v>
      </c>
      <c r="G23" s="41">
        <v>42.6</v>
      </c>
      <c r="H23" s="48"/>
      <c r="I23" s="183">
        <v>17.04</v>
      </c>
      <c r="J23" s="94"/>
      <c r="K23" s="297">
        <f t="shared" si="0"/>
        <v>725.9</v>
      </c>
      <c r="L23" s="95"/>
      <c r="M23" s="53"/>
      <c r="O23" s="102"/>
      <c r="P23" s="102"/>
    </row>
    <row r="24" spans="1:16" s="101" customFormat="1" ht="12" customHeight="1">
      <c r="A24" s="37" t="s">
        <v>270</v>
      </c>
      <c r="B24" s="38" t="s">
        <v>1031</v>
      </c>
      <c r="C24" s="39"/>
      <c r="D24" s="39"/>
      <c r="E24" s="98"/>
      <c r="F24" s="40"/>
      <c r="G24" s="41"/>
      <c r="H24" s="48"/>
      <c r="I24" s="183"/>
      <c r="J24" s="94"/>
      <c r="K24" s="297"/>
      <c r="L24" s="95"/>
      <c r="M24" s="53"/>
      <c r="O24" s="102"/>
      <c r="P24" s="102"/>
    </row>
    <row r="25" spans="1:16" s="101" customFormat="1" ht="12" customHeight="1">
      <c r="A25" s="37"/>
      <c r="B25" s="84" t="s">
        <v>1086</v>
      </c>
      <c r="C25" s="39"/>
      <c r="D25" s="39"/>
      <c r="E25" s="98"/>
      <c r="F25" s="40" t="s">
        <v>1022</v>
      </c>
      <c r="G25" s="41">
        <v>42.6</v>
      </c>
      <c r="H25" s="48"/>
      <c r="I25" s="183">
        <v>34.46</v>
      </c>
      <c r="J25" s="94"/>
      <c r="K25" s="297">
        <f t="shared" si="0"/>
        <v>1468</v>
      </c>
      <c r="L25" s="95"/>
      <c r="M25" s="53"/>
      <c r="O25" s="102"/>
      <c r="P25" s="102"/>
    </row>
    <row r="26" spans="1:16" s="101" customFormat="1" ht="12" customHeight="1">
      <c r="A26" s="37" t="s">
        <v>271</v>
      </c>
      <c r="B26" s="38" t="s">
        <v>1088</v>
      </c>
      <c r="C26" s="28"/>
      <c r="D26" s="28"/>
      <c r="E26" s="29"/>
      <c r="F26" s="40" t="s">
        <v>1024</v>
      </c>
      <c r="G26" s="41">
        <v>25.4</v>
      </c>
      <c r="H26" s="48"/>
      <c r="I26" s="183">
        <v>13.13</v>
      </c>
      <c r="J26" s="94"/>
      <c r="K26" s="297">
        <f t="shared" si="0"/>
        <v>333.5</v>
      </c>
      <c r="L26" s="95"/>
      <c r="M26" s="53">
        <f>SUM(K23:K26)</f>
        <v>2527.4</v>
      </c>
      <c r="O26" s="102"/>
      <c r="P26" s="102"/>
    </row>
    <row r="27" spans="1:16" s="101" customFormat="1" ht="12" customHeight="1">
      <c r="A27" s="78" t="s">
        <v>272</v>
      </c>
      <c r="B27" s="79" t="s">
        <v>1044</v>
      </c>
      <c r="C27" s="39"/>
      <c r="D27" s="39"/>
      <c r="E27" s="98"/>
      <c r="F27" s="40"/>
      <c r="G27" s="41"/>
      <c r="H27" s="48"/>
      <c r="I27" s="183"/>
      <c r="J27" s="94"/>
      <c r="K27" s="297"/>
      <c r="L27" s="95"/>
      <c r="M27" s="53"/>
      <c r="O27" s="102"/>
      <c r="P27" s="102"/>
    </row>
    <row r="28" spans="1:16" s="101" customFormat="1" ht="12" customHeight="1">
      <c r="A28" s="37" t="s">
        <v>273</v>
      </c>
      <c r="B28" s="100" t="s">
        <v>1045</v>
      </c>
      <c r="C28" s="39"/>
      <c r="D28" s="39"/>
      <c r="E28" s="98"/>
      <c r="F28" s="40"/>
      <c r="G28" s="41"/>
      <c r="H28" s="48"/>
      <c r="I28" s="185"/>
      <c r="J28" s="94"/>
      <c r="K28" s="297"/>
      <c r="L28" s="95"/>
      <c r="M28" s="53"/>
      <c r="O28" s="102"/>
      <c r="P28" s="102"/>
    </row>
    <row r="29" spans="1:16" s="101" customFormat="1" ht="12" customHeight="1">
      <c r="A29" s="37"/>
      <c r="B29" s="100" t="s">
        <v>1177</v>
      </c>
      <c r="C29" s="39"/>
      <c r="D29" s="39"/>
      <c r="E29" s="98"/>
      <c r="F29" s="40" t="s">
        <v>1022</v>
      </c>
      <c r="G29" s="41">
        <v>4.4</v>
      </c>
      <c r="H29" s="48"/>
      <c r="I29" s="183">
        <v>456.64</v>
      </c>
      <c r="J29" s="94"/>
      <c r="K29" s="297">
        <f t="shared" si="0"/>
        <v>2009.22</v>
      </c>
      <c r="L29" s="95"/>
      <c r="M29" s="53"/>
      <c r="O29" s="102"/>
      <c r="P29" s="102"/>
    </row>
    <row r="30" spans="1:16" s="101" customFormat="1" ht="12" customHeight="1">
      <c r="A30" s="37" t="s">
        <v>274</v>
      </c>
      <c r="B30" s="38" t="s">
        <v>1162</v>
      </c>
      <c r="C30" s="39"/>
      <c r="D30" s="39"/>
      <c r="E30" s="98"/>
      <c r="F30" s="40" t="s">
        <v>1022</v>
      </c>
      <c r="G30" s="140">
        <v>1.8</v>
      </c>
      <c r="H30" s="48"/>
      <c r="I30" s="183">
        <v>248.31</v>
      </c>
      <c r="J30" s="94"/>
      <c r="K30" s="297">
        <f t="shared" si="0"/>
        <v>446.96</v>
      </c>
      <c r="L30" s="95"/>
      <c r="M30" s="53"/>
      <c r="O30" s="102"/>
      <c r="P30" s="102"/>
    </row>
    <row r="31" spans="1:16" s="101" customFormat="1" ht="12" customHeight="1">
      <c r="A31" s="37" t="s">
        <v>275</v>
      </c>
      <c r="B31" s="160" t="s">
        <v>1159</v>
      </c>
      <c r="C31" s="137"/>
      <c r="D31" s="137"/>
      <c r="E31" s="138"/>
      <c r="F31" s="40"/>
      <c r="G31" s="41"/>
      <c r="H31" s="48"/>
      <c r="I31" s="183"/>
      <c r="J31" s="94"/>
      <c r="K31" s="297"/>
      <c r="L31" s="95"/>
      <c r="M31" s="53"/>
      <c r="O31" s="102"/>
      <c r="P31" s="102"/>
    </row>
    <row r="32" spans="1:16" s="85" customFormat="1" ht="12" customHeight="1">
      <c r="A32" s="37"/>
      <c r="B32" s="160" t="s">
        <v>1052</v>
      </c>
      <c r="C32" s="137"/>
      <c r="D32" s="137"/>
      <c r="E32" s="138"/>
      <c r="F32" s="40" t="s">
        <v>1023</v>
      </c>
      <c r="G32" s="41">
        <v>1</v>
      </c>
      <c r="H32" s="48"/>
      <c r="I32" s="45">
        <v>255.64</v>
      </c>
      <c r="J32" s="94"/>
      <c r="K32" s="297">
        <f t="shared" si="0"/>
        <v>255.64</v>
      </c>
      <c r="L32" s="91"/>
      <c r="M32" s="53">
        <f>SUM(K29:K32)</f>
        <v>2711.8199999999997</v>
      </c>
      <c r="O32" s="86"/>
      <c r="P32" s="86"/>
    </row>
    <row r="33" spans="1:16" s="85" customFormat="1" ht="12" customHeight="1">
      <c r="A33" s="78" t="s">
        <v>276</v>
      </c>
      <c r="B33" s="80" t="s">
        <v>1046</v>
      </c>
      <c r="C33" s="39"/>
      <c r="D33" s="39"/>
      <c r="E33" s="98"/>
      <c r="F33" s="40"/>
      <c r="G33" s="41"/>
      <c r="H33" s="48"/>
      <c r="I33" s="45"/>
      <c r="J33" s="94"/>
      <c r="K33" s="297"/>
      <c r="L33" s="91"/>
      <c r="M33" s="53"/>
      <c r="O33" s="86"/>
      <c r="P33" s="86"/>
    </row>
    <row r="34" spans="1:16" s="85" customFormat="1" ht="12" customHeight="1">
      <c r="A34" s="37" t="s">
        <v>277</v>
      </c>
      <c r="B34" s="27" t="s">
        <v>1047</v>
      </c>
      <c r="C34" s="39"/>
      <c r="D34" s="39"/>
      <c r="E34" s="98"/>
      <c r="F34" s="40" t="s">
        <v>1022</v>
      </c>
      <c r="G34" s="41">
        <v>4.34</v>
      </c>
      <c r="H34" s="48"/>
      <c r="I34" s="45">
        <v>59.8</v>
      </c>
      <c r="J34" s="94"/>
      <c r="K34" s="297">
        <f t="shared" si="0"/>
        <v>259.53</v>
      </c>
      <c r="L34" s="91"/>
      <c r="M34" s="53">
        <f>K34</f>
        <v>259.53</v>
      </c>
      <c r="O34" s="86"/>
      <c r="P34" s="86"/>
    </row>
    <row r="35" spans="1:16" s="85" customFormat="1" ht="12" customHeight="1">
      <c r="A35" s="78" t="s">
        <v>278</v>
      </c>
      <c r="B35" s="79" t="s">
        <v>1025</v>
      </c>
      <c r="C35" s="39"/>
      <c r="D35" s="39"/>
      <c r="E35" s="98"/>
      <c r="F35" s="40"/>
      <c r="G35" s="41"/>
      <c r="H35" s="48"/>
      <c r="I35" s="45"/>
      <c r="J35" s="94"/>
      <c r="K35" s="297"/>
      <c r="L35" s="91"/>
      <c r="M35" s="53"/>
      <c r="O35" s="86"/>
      <c r="P35" s="86"/>
    </row>
    <row r="36" spans="1:16" s="85" customFormat="1" ht="12" customHeight="1">
      <c r="A36" s="37" t="s">
        <v>279</v>
      </c>
      <c r="B36" s="38" t="s">
        <v>1040</v>
      </c>
      <c r="C36" s="39"/>
      <c r="D36" s="39"/>
      <c r="E36" s="98"/>
      <c r="F36" s="40"/>
      <c r="G36" s="41"/>
      <c r="H36" s="48"/>
      <c r="I36" s="45"/>
      <c r="J36" s="94"/>
      <c r="K36" s="297"/>
      <c r="L36" s="91"/>
      <c r="M36" s="53"/>
      <c r="O36" s="86"/>
      <c r="P36" s="86"/>
    </row>
    <row r="37" spans="1:16" s="85" customFormat="1" ht="12" customHeight="1">
      <c r="A37" s="37"/>
      <c r="B37" s="27" t="s">
        <v>1041</v>
      </c>
      <c r="C37" s="39"/>
      <c r="D37" s="39"/>
      <c r="E37" s="98"/>
      <c r="F37" s="40" t="s">
        <v>1022</v>
      </c>
      <c r="G37" s="41">
        <v>77.95</v>
      </c>
      <c r="H37" s="48"/>
      <c r="I37" s="103">
        <v>5.62</v>
      </c>
      <c r="J37" s="94"/>
      <c r="K37" s="297">
        <f t="shared" si="0"/>
        <v>438.08</v>
      </c>
      <c r="L37" s="95"/>
      <c r="M37" s="53"/>
      <c r="O37" s="86"/>
      <c r="P37" s="86"/>
    </row>
    <row r="38" spans="1:16" s="85" customFormat="1" ht="12" customHeight="1">
      <c r="A38" s="37" t="s">
        <v>280</v>
      </c>
      <c r="B38" s="38" t="s">
        <v>1042</v>
      </c>
      <c r="C38" s="39"/>
      <c r="D38" s="39"/>
      <c r="E38" s="98"/>
      <c r="F38" s="40" t="s">
        <v>1022</v>
      </c>
      <c r="G38" s="41">
        <v>77.95</v>
      </c>
      <c r="H38" s="48"/>
      <c r="I38" s="103">
        <v>9.34</v>
      </c>
      <c r="J38" s="94"/>
      <c r="K38" s="297">
        <f t="shared" si="0"/>
        <v>728.05</v>
      </c>
      <c r="L38" s="95"/>
      <c r="M38" s="53"/>
      <c r="O38" s="86"/>
      <c r="P38" s="86"/>
    </row>
    <row r="39" spans="1:16" s="85" customFormat="1" ht="12" customHeight="1">
      <c r="A39" s="37" t="s">
        <v>281</v>
      </c>
      <c r="B39" s="160" t="s">
        <v>1163</v>
      </c>
      <c r="C39" s="137"/>
      <c r="D39" s="137"/>
      <c r="E39" s="138"/>
      <c r="F39" s="139" t="s">
        <v>1022</v>
      </c>
      <c r="G39" s="140">
        <v>3.36</v>
      </c>
      <c r="H39" s="48"/>
      <c r="I39" s="103">
        <v>8.65</v>
      </c>
      <c r="J39" s="94"/>
      <c r="K39" s="297">
        <f t="shared" si="0"/>
        <v>29.06</v>
      </c>
      <c r="L39" s="95"/>
      <c r="M39" s="53">
        <f>SUM(K37:K39)</f>
        <v>1195.1899999999998</v>
      </c>
      <c r="O39" s="86"/>
      <c r="P39" s="86"/>
    </row>
    <row r="40" spans="1:16" s="85" customFormat="1" ht="12" customHeight="1">
      <c r="A40" s="78" t="s">
        <v>282</v>
      </c>
      <c r="B40" s="116" t="s">
        <v>1062</v>
      </c>
      <c r="C40" s="39"/>
      <c r="D40" s="39"/>
      <c r="E40" s="98"/>
      <c r="F40" s="40"/>
      <c r="G40" s="41"/>
      <c r="H40" s="48"/>
      <c r="I40" s="103"/>
      <c r="J40" s="94"/>
      <c r="K40" s="297"/>
      <c r="L40" s="95"/>
      <c r="M40" s="53"/>
      <c r="O40" s="86"/>
      <c r="P40" s="86"/>
    </row>
    <row r="41" spans="1:16" s="85" customFormat="1" ht="12" customHeight="1">
      <c r="A41" s="37" t="s">
        <v>283</v>
      </c>
      <c r="B41" s="100" t="s">
        <v>1063</v>
      </c>
      <c r="C41" s="39"/>
      <c r="D41" s="39"/>
      <c r="E41" s="98"/>
      <c r="F41" s="40" t="s">
        <v>1022</v>
      </c>
      <c r="G41" s="41">
        <v>6</v>
      </c>
      <c r="H41" s="48"/>
      <c r="I41" s="103">
        <v>78.25</v>
      </c>
      <c r="J41" s="94"/>
      <c r="K41" s="297">
        <f t="shared" si="0"/>
        <v>469.5</v>
      </c>
      <c r="L41" s="95"/>
      <c r="M41" s="53"/>
      <c r="O41" s="86"/>
      <c r="P41" s="86"/>
    </row>
    <row r="42" spans="1:16" s="85" customFormat="1" ht="12" customHeight="1" thickBot="1">
      <c r="A42" s="37" t="s">
        <v>284</v>
      </c>
      <c r="B42" s="27" t="s">
        <v>3</v>
      </c>
      <c r="C42" s="39"/>
      <c r="D42" s="67"/>
      <c r="E42" s="68"/>
      <c r="F42" s="40" t="s">
        <v>1022</v>
      </c>
      <c r="G42" s="41">
        <v>1.35</v>
      </c>
      <c r="H42" s="48"/>
      <c r="I42" s="103">
        <v>149.92</v>
      </c>
      <c r="J42" s="94"/>
      <c r="K42" s="297">
        <f t="shared" si="0"/>
        <v>202.39</v>
      </c>
      <c r="L42" s="95"/>
      <c r="M42" s="53">
        <f>SUM(K41:K42)</f>
        <v>671.89</v>
      </c>
      <c r="O42" s="86"/>
      <c r="P42" s="86"/>
    </row>
    <row r="43" spans="1:13" ht="19.5" customHeight="1" thickTop="1">
      <c r="A43" s="69" t="str">
        <f>Plan1!A52</f>
        <v>DATA:   03/03/2005   </v>
      </c>
      <c r="B43" s="70"/>
      <c r="C43" s="71" t="s">
        <v>1026</v>
      </c>
      <c r="D43" s="70"/>
      <c r="E43" s="72"/>
      <c r="F43" s="70" t="s">
        <v>1013</v>
      </c>
      <c r="G43" s="72"/>
      <c r="H43" s="70" t="s">
        <v>1020</v>
      </c>
      <c r="I43" s="72"/>
      <c r="J43" s="70"/>
      <c r="K43" s="104">
        <f>SUM(K5:K42)</f>
        <v>92705.48999999995</v>
      </c>
      <c r="L43" s="97"/>
      <c r="M43" s="345">
        <f>SUM(M5:M42)</f>
        <v>92705.48999999998</v>
      </c>
    </row>
    <row r="44" spans="1:13" ht="19.5" customHeight="1" thickBot="1">
      <c r="A44" s="24"/>
      <c r="B44" s="25"/>
      <c r="C44" s="56"/>
      <c r="D44" s="23"/>
      <c r="E44" s="57"/>
      <c r="F44" s="23"/>
      <c r="G44" s="57"/>
      <c r="H44" s="23" t="s">
        <v>1021</v>
      </c>
      <c r="I44" s="57"/>
      <c r="J44" s="23"/>
      <c r="K44" s="73"/>
      <c r="L44" s="23"/>
      <c r="M44" s="346"/>
    </row>
    <row r="45" spans="3:13" ht="15" customHeight="1" thickTop="1">
      <c r="C45" s="55"/>
      <c r="M45" s="75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pedrinho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baico</dc:creator>
  <cp:keywords/>
  <dc:description/>
  <cp:lastModifiedBy>Ruy Ataide</cp:lastModifiedBy>
  <cp:lastPrinted>2014-07-23T14:36:20Z</cp:lastPrinted>
  <dcterms:created xsi:type="dcterms:W3CDTF">1996-10-29T12:43:50Z</dcterms:created>
  <dcterms:modified xsi:type="dcterms:W3CDTF">2014-07-23T14:46:03Z</dcterms:modified>
  <cp:category/>
  <cp:version/>
  <cp:contentType/>
  <cp:contentStatus/>
</cp:coreProperties>
</file>