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565" activeTab="1"/>
  </bookViews>
  <sheets>
    <sheet name="PLANILHA" sheetId="1" r:id="rId1"/>
    <sheet name="CRONOGRAMA" sheetId="2" r:id="rId2"/>
  </sheets>
  <externalReferences>
    <externalReference r:id="rId5"/>
    <externalReference r:id="rId6"/>
  </externalReferences>
  <definedNames>
    <definedName name="_xlnm.Print_Area_1">#REF!</definedName>
    <definedName name="_xlnm.Print_Area_2">#REF!</definedName>
    <definedName name="_xlnm.Print_Area" localSheetId="1">'CRONOGRAMA'!$A$1:$L$29</definedName>
    <definedName name="_xlnm.Print_Area" localSheetId="0">'PLANILHA'!$A$1:$G$169</definedName>
    <definedName name="_xlnm.Print_Titles" localSheetId="0">'PLANILHA'!$2:$6</definedName>
  </definedNames>
  <calcPr fullCalcOnLoad="1" fullPrecision="0"/>
</workbook>
</file>

<file path=xl/sharedStrings.xml><?xml version="1.0" encoding="utf-8"?>
<sst xmlns="http://schemas.openxmlformats.org/spreadsheetml/2006/main" count="555" uniqueCount="439">
  <si>
    <t>GRADES E PORTÕES</t>
  </si>
  <si>
    <t>Portão de ferro de abrir em barra chata, chapa e tubo, inclusive chumbamento</t>
  </si>
  <si>
    <t>Valor Unit.</t>
  </si>
  <si>
    <t>SERVIÇOS COMPLEMENTARES EXTERNOS</t>
  </si>
  <si>
    <t>MUROS E FECHAMENTOS</t>
  </si>
  <si>
    <t>PAVIMENTAÇÃO</t>
  </si>
  <si>
    <t>PAISAGISMO</t>
  </si>
  <si>
    <t>TELHADO</t>
  </si>
  <si>
    <t>Aterro compactado utilizando compactador de placa vibratória com reaproveitamento do material</t>
  </si>
  <si>
    <t>Estrutura de madeira de lei tipo Paraju ou equivalente para telhado de telhas cerâmicas tipo capa e canal c/ tesouras, pilares, vigas, terças, caibros e ripas, incl. trat. c/cupinicida, exclusive telhas</t>
  </si>
  <si>
    <t>Quant.</t>
  </si>
  <si>
    <t>Ponto padrão de poste para iluminação externa - considerando eletroduto PVC rígido de 3/4" inclusive conexões (7.7m), fio isolado PVC de 2.5mm2 (25.2m)</t>
  </si>
  <si>
    <t>COBERTURA</t>
  </si>
  <si>
    <t>ESTRUTURA PARA TELHADO</t>
  </si>
  <si>
    <t>INSTALAÇÕES HIDRO-SANITÁRIAS</t>
  </si>
  <si>
    <t>PONTOS HIDRO-SANITÁRIOS</t>
  </si>
  <si>
    <t>pt</t>
  </si>
  <si>
    <t>Ponto de torneira de jardim (para praças)</t>
  </si>
  <si>
    <t>MOVIMENTO DE TERRA</t>
  </si>
  <si>
    <t>ESCAVAÇÕES</t>
  </si>
  <si>
    <t>REATERRO E COMPACTAÇÃO</t>
  </si>
  <si>
    <t>Lastro de areia</t>
  </si>
  <si>
    <t>CAIXAS DE PASSAGEM</t>
  </si>
  <si>
    <t>ESTRUTURAS</t>
  </si>
  <si>
    <t>INFRA-ESTRUTURA (FUNDAÇÃO)</t>
  </si>
  <si>
    <t>Fornecimento, preparo e aplicação de concreto magro com consumo mínimo de cimento de 250 kg/m3 (brita 1 e 2) - (5% de perdas)</t>
  </si>
  <si>
    <t>kg</t>
  </si>
  <si>
    <t>IMPERMEABILIZAÇÃO CALHAS, LAJES DESCOBERTAS, BALDRAMES, PAREDES E JARDINEIRAS</t>
  </si>
  <si>
    <t>Impermeabilização com argamassa de igol 2 - sika</t>
  </si>
  <si>
    <t>Pintura impermeabilizante com igolflex ou equivalente a 3 demãos</t>
  </si>
  <si>
    <t>INSTALAÇÕES ELÉTRICAS</t>
  </si>
  <si>
    <t>PADRÃO DE ENTRADA</t>
  </si>
  <si>
    <t>Derivação do ramal de entrada subterrânea em baixa tensão, trifásico, inclusive medidor</t>
  </si>
  <si>
    <t>QUADRO DE DISTRIBUIÇÃO</t>
  </si>
  <si>
    <t>PISOS INTERNOS E EXTERNOS</t>
  </si>
  <si>
    <t>Piso cimentado liso com 1.5 cm de espessura, de argamassa de cimento e areia no traço 1:3 e juntas plásticas em quadros de 1 m</t>
  </si>
  <si>
    <t>POSTES</t>
  </si>
  <si>
    <t>ACABAMENTOS</t>
  </si>
  <si>
    <t xml:space="preserve">Planilha de Custos referenciais Labor / CT - UFES Padrão IOPES </t>
  </si>
  <si>
    <t>Código</t>
  </si>
  <si>
    <t>Descrição</t>
  </si>
  <si>
    <t>Und.</t>
  </si>
  <si>
    <t>m</t>
  </si>
  <si>
    <t>m2</t>
  </si>
  <si>
    <t>m3</t>
  </si>
  <si>
    <t>und</t>
  </si>
  <si>
    <t>PAREDES E PAINÉIS</t>
  </si>
  <si>
    <t>ALVENARIA DE VEDAÇÃO</t>
  </si>
  <si>
    <t>PONTOS ELÉTRICOS</t>
  </si>
  <si>
    <t>Ponto padrão de interruptor de 1 tecla simples - considerando eletroduto PVC rígido de 3/4" inclusive conexões (3.3m), fio isolado PVC de 2.5mm2 (8.6m) e caixa estampada 4x2" (1 und)</t>
  </si>
  <si>
    <t>Forma de tábua de madeira de 2.5 x 30.0 cm para fundações, levando-se em conta a utilização 5 vezes (incluído o material, corte, montagem, escoramento e desfôrma)</t>
  </si>
  <si>
    <t>PINTURA</t>
  </si>
  <si>
    <t>Preço Total</t>
  </si>
  <si>
    <t>TOTAL GERAL</t>
  </si>
  <si>
    <t>ESQUADRIAS METÁLICAS</t>
  </si>
  <si>
    <t>INSTALAÇÃO DE CANTEIRO DE OBRAS</t>
  </si>
  <si>
    <t>INSTALAÇÃO DO CANTEIRO DE OBRAS (UTILIZAÇÃO 1 VEZ), PROJETO PADRÃO LABOR - NR.18</t>
  </si>
  <si>
    <t>unid</t>
  </si>
  <si>
    <t>Rede de água com padrão de entrada d'água diâm. 3/4", conf. espec. CESAN, incl. tubos e conexões para alimentação, distribuição, extravasor e limpeza, cons. o padrão a 25m, conf. projeto (1 utilização)</t>
  </si>
  <si>
    <t>Rede de luz, incl. padrão entrada de energia trifás., cabo de ligação até barracões, quadro de distrib., disj. e chave de força (quando necessário), cons. 20m entre padrão entrada e QDG, conf. projeto (1 utilização)</t>
  </si>
  <si>
    <t>Rede de esgoto, contendo fossa e filtro, inclusive tubos e conexões de ligação entre caixas, considerando distância de 25m, conforme projeto (1 utilização)</t>
  </si>
  <si>
    <t>Barracão para almoxarifado área de 10.90m2, de chapa de compensado de 12mm e pontalete 8x8cm, piso cimentado e cobertura de telhas de fibrocimento de 6mm, incl. ponto de luz, conf. projeto (1 utilização)</t>
  </si>
  <si>
    <t>ESTAÇÃO DE TRATAMENTO DE ESGOTO</t>
  </si>
  <si>
    <t>Item</t>
  </si>
  <si>
    <t>0207</t>
  </si>
  <si>
    <t>020712</t>
  </si>
  <si>
    <t>020713</t>
  </si>
  <si>
    <t>020714</t>
  </si>
  <si>
    <t>020702</t>
  </si>
  <si>
    <t>0301</t>
  </si>
  <si>
    <t>0302</t>
  </si>
  <si>
    <t>030204</t>
  </si>
  <si>
    <t>030210</t>
  </si>
  <si>
    <t>0402</t>
  </si>
  <si>
    <t>040206</t>
  </si>
  <si>
    <t>040231</t>
  </si>
  <si>
    <t>0506</t>
  </si>
  <si>
    <t>050601</t>
  </si>
  <si>
    <t>0711</t>
  </si>
  <si>
    <t>071107</t>
  </si>
  <si>
    <t>0901</t>
  </si>
  <si>
    <t>090101</t>
  </si>
  <si>
    <t>0902</t>
  </si>
  <si>
    <t>1002</t>
  </si>
  <si>
    <t>100202</t>
  </si>
  <si>
    <t>100203</t>
  </si>
  <si>
    <t>1302</t>
  </si>
  <si>
    <t>130202</t>
  </si>
  <si>
    <t>1407</t>
  </si>
  <si>
    <t>140703</t>
  </si>
  <si>
    <t>1501</t>
  </si>
  <si>
    <t>150106</t>
  </si>
  <si>
    <t>1503</t>
  </si>
  <si>
    <t>1518</t>
  </si>
  <si>
    <t>151801</t>
  </si>
  <si>
    <t>151802</t>
  </si>
  <si>
    <t>151813</t>
  </si>
  <si>
    <t>1510</t>
  </si>
  <si>
    <t>1804</t>
  </si>
  <si>
    <t>180405</t>
  </si>
  <si>
    <t>2001</t>
  </si>
  <si>
    <t>2002</t>
  </si>
  <si>
    <t>200206</t>
  </si>
  <si>
    <t>2003</t>
  </si>
  <si>
    <t>Quadro distrib. energia, embutido ou semi embutido, capac. p/ 34 disj. DIN, c/barram trif. 150A barra. neutro e terra, fab. em chapa de aço 12 USG com porta, espelho, trinco com fechad ch yale, Ref. QDETG II-34DIN-CEMAR ou equiv.</t>
  </si>
  <si>
    <t>Ponto padrão de luz no teto - considerando eletroduto PVC rígido de 3/4" inclusive conexões (4.5m), fio isolado PVC de 2.5mm2 (16.2m) e caixa estampada 4x4" (1 und)</t>
  </si>
  <si>
    <t>Ponto padrão de luz na parede - considerando eletroduto PVC rígido de 3/4" inclusive conexões (4.5m), fio isolado PVC de 2.5mm2 (16.2m) e caixa estampada 4x4" (1 und)</t>
  </si>
  <si>
    <t>Poste circular de concreto 11 m padrão ESCELSA, incl. luminária tipo 1 pétala mod. BETA II c/1 lâmpada VS 400W, reator alto fator de potência 400W/220V e relé fotoelétrico, Tecnowatt ou equivalente</t>
  </si>
  <si>
    <t>SERVIÇOS PREELIMINARES</t>
  </si>
  <si>
    <t>Raspagem e limpeza do terreno (manual)</t>
  </si>
  <si>
    <t>010402</t>
  </si>
  <si>
    <t>m²</t>
  </si>
  <si>
    <t>Locação</t>
  </si>
  <si>
    <t>010501</t>
  </si>
  <si>
    <t>0105</t>
  </si>
  <si>
    <t>Locação de obra com gabarito de madeira</t>
  </si>
  <si>
    <t>Placa de obra nas dimensões de 2.0 x 4.0 m, padrão IOPES</t>
  </si>
  <si>
    <t>020305</t>
  </si>
  <si>
    <t>Brita 1</t>
  </si>
  <si>
    <t>Brita 3</t>
  </si>
  <si>
    <t>Brita 4</t>
  </si>
  <si>
    <t>m³</t>
  </si>
  <si>
    <t>Areia Grossa</t>
  </si>
  <si>
    <t>020517</t>
  </si>
  <si>
    <t>020519</t>
  </si>
  <si>
    <t>020520</t>
  </si>
  <si>
    <t>020589</t>
  </si>
  <si>
    <t>Estação de tratamento de esgoto 100% PRFV(plastico reforçado com fibra de vidro) filamentado, com vazão de 4,5 l/s, composta de: Pré-tratamento, estção elevatória de esgoto, UASB, Filtro aerado submerso, decantador secundário, leito de secagem, com eficiência de 90%</t>
  </si>
  <si>
    <t>020905</t>
  </si>
  <si>
    <t>Unidade de sanitário e vestiário para até 20 func. área 18.15m2, paredes de chapa compens. 12mm e pontaletes 8x8cm, piso cimentado, cobert. telha fibroc. 6mm, incl. inst. de luz e cx.de inspeção, conf. projeto</t>
  </si>
  <si>
    <t>030101</t>
  </si>
  <si>
    <t>Escavação manual em material de 1a. categoria, até 1.50 m de profundidade</t>
  </si>
  <si>
    <t>040234</t>
  </si>
  <si>
    <t>Fornecimento, preparo e aplicação de concreto Fck=20 MPa (brita 1) - (5% de perdas já incluído no custo)</t>
  </si>
  <si>
    <t>040243</t>
  </si>
  <si>
    <t>Fornecimento, dobragem e colocação em fôrma, de armadura CA-50 A média, diâmetro de 6.3 a 10.0 mm</t>
  </si>
  <si>
    <t>0406</t>
  </si>
  <si>
    <t>LAJES PRÉ-MOLDADAS</t>
  </si>
  <si>
    <t>040601</t>
  </si>
  <si>
    <t>Laje pré-moldada para forro simples revestido, vão até 3.5m, capeamento 2cm, esp. 10cm, Fck = 150Kg/cm2</t>
  </si>
  <si>
    <t>Alvenaria de blocos de concreto 9x19x39cm, c/ resist. mínimo a compres. 2.5 MPa, assent. c/ arg. de cimento, cal hidratada CH1 e areia no traço 1:0.5:8 esp. das juntas 10mm e esp. das paredes, s/ rev. 9cm (JUNTAS CAMURÇADAS)</t>
  </si>
  <si>
    <t>ESQUADRIAS DE MADEIRA</t>
  </si>
  <si>
    <t>0601</t>
  </si>
  <si>
    <t>MARCOS E ALIZARES</t>
  </si>
  <si>
    <t>060101</t>
  </si>
  <si>
    <t>Marco de madeira de lei tipo Paraju ou equivalente com 15x3 cm de batente, nas dimensões de 0.60 x 2.10m a 0.80 x 2.10m</t>
  </si>
  <si>
    <t>060107</t>
  </si>
  <si>
    <t>Alizar de madeira de lei tipo Paraju ou equivalente de 5 x 1,5 cm</t>
  </si>
  <si>
    <t>0611</t>
  </si>
  <si>
    <t>FERRAGENS</t>
  </si>
  <si>
    <t>061102</t>
  </si>
  <si>
    <t>Fechadura com maçaneta tipo alavanca e chave tipo yale</t>
  </si>
  <si>
    <t>061108</t>
  </si>
  <si>
    <t>Fechadura com maçaneta tipo alavanca e chave tipo banheiro</t>
  </si>
  <si>
    <t>0616</t>
  </si>
  <si>
    <t>Porta almofadada em madeira de lei, esp. 30mm para pintura, incl. dobradiças, excl. marco, alizar e fechadura, nas dimensões:</t>
  </si>
  <si>
    <t>061601</t>
  </si>
  <si>
    <t>0.60 x 2.10 m</t>
  </si>
  <si>
    <t>061603</t>
  </si>
  <si>
    <t>0.80 x 2.10 m</t>
  </si>
  <si>
    <t>0717</t>
  </si>
  <si>
    <t>ESQUADRIAS METÁLICAS (M2)</t>
  </si>
  <si>
    <t>071702</t>
  </si>
  <si>
    <t>Báscula para vidro em alumínio anodizado cor natural, linha 25, completa, com tranca, caixilho, alizar e contramarco, exclusive vidro</t>
  </si>
  <si>
    <t>071703</t>
  </si>
  <si>
    <t>Janela tipo maxim-ar para vidro em alumínio anodizado natural, linha 25, completa, incl. puxador com tranca, caixilho, alizar e contramarco, exclusive vidro</t>
  </si>
  <si>
    <t>VIDROS</t>
  </si>
  <si>
    <t>0801</t>
  </si>
  <si>
    <t>VIDROS PARA ESQUADRIAS</t>
  </si>
  <si>
    <t>080101</t>
  </si>
  <si>
    <t>Vidro plano transparente liso, com 3 mm de espessura</t>
  </si>
  <si>
    <t>090212</t>
  </si>
  <si>
    <t>Cobertura nova de telhas cerâmicas tipo capa e canal inclusive cumeeiras (telhas compradas na fábrica, posto obra)</t>
  </si>
  <si>
    <t>130110</t>
  </si>
  <si>
    <t>Lastro regularizado de concreto não estrutural, espessura de 8 cm</t>
  </si>
  <si>
    <t>1402</t>
  </si>
  <si>
    <t>ENTRADA DE ÁGUA</t>
  </si>
  <si>
    <t>140201</t>
  </si>
  <si>
    <t>Padrão de entrada d' água com cavalete de PVC diâmetro 3/4", conforme especificações da CESAN, inclusive torneira de pressão cromada, exclusive abrigo</t>
  </si>
  <si>
    <t>140204</t>
  </si>
  <si>
    <t>Abrigo para cavalete de alv. de blocos cerâmicos 10x20x20cm dim.interna 50x30x45cm, c/tampa concreto armado esp.5cm, revest. int. e externo em reboco e lastro concreto esp.10cm, conf.proj.(utilizando arg. cimento, cal e areia)</t>
  </si>
  <si>
    <t>140701</t>
  </si>
  <si>
    <t>Ponto de água fria (lavatório, tanque, pia de cozinha, etc...)</t>
  </si>
  <si>
    <t>140702</t>
  </si>
  <si>
    <t>Ponto com registro de pressão (chuveiro, caixa de descarga, etc...)</t>
  </si>
  <si>
    <t>140705</t>
  </si>
  <si>
    <t>Ponto para esgoto primário (vaso sanitário)</t>
  </si>
  <si>
    <t>140706</t>
  </si>
  <si>
    <t>Ponto para esgoto secundário (pia, lavatório, mictório, tanque, bidê, etc...)</t>
  </si>
  <si>
    <t>140707</t>
  </si>
  <si>
    <t>Ponto para caixa sifonada, inclusive caixa sifonada pvc 150x150x50mm com grelha em pvc</t>
  </si>
  <si>
    <t>1409</t>
  </si>
  <si>
    <t>TUBULAÇÃO DE LIGAÇÃO DE CAIXAS</t>
  </si>
  <si>
    <t>140903</t>
  </si>
  <si>
    <t>Tubo PVC rígido para esgoto no diâmetro de 100mm incluindo escavação e aterro com areia</t>
  </si>
  <si>
    <t>1701</t>
  </si>
  <si>
    <t>LOUÇAS</t>
  </si>
  <si>
    <t>170108</t>
  </si>
  <si>
    <t>Saboneteira de louça branca, 7,5x15cm, marcas de referência Deca, Celite ou Ideal Standard.</t>
  </si>
  <si>
    <t>170111</t>
  </si>
  <si>
    <t>Papeleira de louça branca, 15x15cm, marcas de referência Deca, Celite ou Ideal Standard.</t>
  </si>
  <si>
    <t>170117</t>
  </si>
  <si>
    <t>Lavatório de louça branca, padrão popular, marcas de referência Deca, Celite ou Ideal Standard, inclusive acessórios em PVC, exceto torneira</t>
  </si>
  <si>
    <t>170119</t>
  </si>
  <si>
    <t>Cabide de louça branca com um gancho, marcas de referência Deca, Celite ou Ideal Standard</t>
  </si>
  <si>
    <t>170129</t>
  </si>
  <si>
    <t>Bacia sifonada de louça branca com caixa acoplada, inclusive assento plástico e acessórios</t>
  </si>
  <si>
    <t>1703</t>
  </si>
  <si>
    <t>TORNEIRAS</t>
  </si>
  <si>
    <t>170304</t>
  </si>
  <si>
    <t>Torneira pressão cromada diâm. 1/2" para lavatório, marcas de referência Fabrimar, Deca ou Docol</t>
  </si>
  <si>
    <t>170306</t>
  </si>
  <si>
    <t>Torneira para tanque, marcas de referência Fabrimar, Deca ou Docol.</t>
  </si>
  <si>
    <t>170309</t>
  </si>
  <si>
    <t>Torneira para jardim de 3/4" marcas de referência Fabrimar, Deca ou Docol</t>
  </si>
  <si>
    <t>1705</t>
  </si>
  <si>
    <t>OUTROS APARELHOS</t>
  </si>
  <si>
    <t>170519</t>
  </si>
  <si>
    <t>Ducha manual Acqua jet , linha Aquarius, com registro ref.C 2195, marcas de referência Fabrimar, Deca ou Docol</t>
  </si>
  <si>
    <t>170539</t>
  </si>
  <si>
    <t>Reservatório de fibra de vidro 500l, inclusive peça de madeira 6x16cm para apoio, exclusive flanges e torneira de bóia</t>
  </si>
  <si>
    <t>170555</t>
  </si>
  <si>
    <t>Tanque de mármore sintético com um bojo, inclusive válvula e sifão em PVC</t>
  </si>
  <si>
    <t>150306</t>
  </si>
  <si>
    <t>Quadro de distribuição de energia, de embutir, com 12 divisões modulares com barramento</t>
  </si>
  <si>
    <t>151803</t>
  </si>
  <si>
    <t>Ponto padrão de tomada 2 pólos mais terra - considerando eletroduto PVC rígido de 3/4" inclusive conexões (5.0m), fio isolado PVC de 2.5mm2 (16.5m) e caixa estampada 4x2" (1 und)</t>
  </si>
  <si>
    <t>151805</t>
  </si>
  <si>
    <t>Ponto padrão de tomada para chuveiro elétrico - considerando eletroduto PVC rígido de 3/4" inclusive conexões (9.0m), fio isolado PVC de 6.0mm2 (32.5m) e caixa estampada 4x2" (1 und)</t>
  </si>
  <si>
    <t>151808</t>
  </si>
  <si>
    <t>151004</t>
  </si>
  <si>
    <t>Caixa de passagem de alvenaria de blocos cerâmicos 10 furos 10x20x20cm, dimensão de 50x50x50cm, com revestimento interno em chapisco e reboco, tampa de concreto esp. 5cm e lastro de brita 5cm</t>
  </si>
  <si>
    <t>1801 E 1802</t>
  </si>
  <si>
    <t>APARELHOS ELÉTRICOS</t>
  </si>
  <si>
    <t>180101</t>
  </si>
  <si>
    <t>Luminária p/ duas lâmpadas fluorescentes 20W, completa, c/ reator duplo-127V partida rápida e alto fator de potência, soquete antivibratório e lâmpada fluorescente 20W-127V</t>
  </si>
  <si>
    <t>180102</t>
  </si>
  <si>
    <t>Luminária p/ duas lâmpadas fluorescentes 40W, completa, c/ reator duplo-127V partida rápida e alto fator de potência, soquete antivibratório e lâmpada fluorescente 40W-127V</t>
  </si>
  <si>
    <t>180202</t>
  </si>
  <si>
    <t>Tomada 2 polos mais terra 20A/250V, com placa 4x2"</t>
  </si>
  <si>
    <t>180204</t>
  </si>
  <si>
    <t>Interruptor de uma tecla simples 10A/250V, com placa 4x2"</t>
  </si>
  <si>
    <t>1808</t>
  </si>
  <si>
    <t>180809</t>
  </si>
  <si>
    <t>Chuveiro elétrico tipo ducha Lorenzet ou Corona</t>
  </si>
  <si>
    <t>1902</t>
  </si>
  <si>
    <t>SOBRE CONCRETO OU BLOCOS APARENTES</t>
  </si>
  <si>
    <t>190203</t>
  </si>
  <si>
    <t>Pintura com tinta acrílica, marcas de referência Suvinil, Coral ou Metalatex, inclusive selador acrílico, sobre concreto ou blocos de concreto, a três demãos</t>
  </si>
  <si>
    <t>1904</t>
  </si>
  <si>
    <t>SOBRE METAL</t>
  </si>
  <si>
    <t>190417</t>
  </si>
  <si>
    <t>Pintura com tinta esmalte sintético, marcas de referência Suvinil, Coral ou Metalatex, a duas demãos, inclusive fundo anticorrosivo a uma demão, em metal</t>
  </si>
  <si>
    <t>1903</t>
  </si>
  <si>
    <t>SOBRE MADEIRA</t>
  </si>
  <si>
    <t>190302</t>
  </si>
  <si>
    <t>Pintura com tinta esmalte sintético, marcas de referência Suvinil, Coral ou Metalatex, inclusive fundo branco nivelador, em madeira, a duas demãos</t>
  </si>
  <si>
    <t>200129</t>
  </si>
  <si>
    <t>Cerca com mourão de concreto fixado em solo, altura 2.50m, base de 15x15cm e topo 11x11cm, com 5 fios de arame galvanizado liso nº 10</t>
  </si>
  <si>
    <t>Alvenaria de blocos de concreto 9x19x39cm, c/ resist. mínimo a compres. 2.5 MPa, assent. c/ arg. de cimento, cal hidratada CH1 e areia no traço 1:0.5:8 esp. das juntas 10mm e esp. das paredes, s/ rev. 9cm (JUNTAS CAMURÇADAS), 02 primeiras fiadas estrutural (blocos cheios)</t>
  </si>
  <si>
    <t>DER ES 41110</t>
  </si>
  <si>
    <t xml:space="preserve">Cerca de arame farpado 3 fios com mourões a cada 3,0 metros e sem esticadores, inclusive transporte de arame e mourão </t>
  </si>
  <si>
    <t>Blocos pré-moldados de concreto tipo pavi-s ou equivalente, espessura de 6 cm e resistência a compressão mínima de 35MPa, assentados sobre colchão de pó de pedra na espessura de 10 cm</t>
  </si>
  <si>
    <t>200254</t>
  </si>
  <si>
    <t>Fornecimento e assentamento de ladrilho hidráulico ranhurado, vermelho, dim. 20x20 cm, esp. 1.5cm, assentado com pasta de cimento colante, exclusive regularização e lastro</t>
  </si>
  <si>
    <t>200326</t>
  </si>
  <si>
    <t>Fornecimento e plantio de grama em placas tipo esmeralda, inclusive fornecimento de terra vegetal</t>
  </si>
  <si>
    <t>Arbustos ornamentais em geral, com altura mínima de 50cm</t>
  </si>
  <si>
    <t>SEINFRA-CE C0112</t>
  </si>
  <si>
    <t>Fornecimento e instalação de Refletor 30W Led bivolt, com sensor de presença</t>
  </si>
  <si>
    <t>GRADEAMENTO</t>
  </si>
  <si>
    <t>LEITO DE SECAGEM</t>
  </si>
  <si>
    <t>0205</t>
  </si>
  <si>
    <t>INSUMOS (AGREGADOS)</t>
  </si>
  <si>
    <t>0505</t>
  </si>
  <si>
    <t>ALVENARIA ESTRUTURAL</t>
  </si>
  <si>
    <t>Alvenaria de blocos de concreto estrut. (14x19x39cm) cheios, c/ resist. mín. compr. 15MPa, assentados c/ arg. de cimento e areia no traço 1:4, esp. juntas 10mm e esp. da parede s/ revest. 14cm</t>
  </si>
  <si>
    <t>050501</t>
  </si>
  <si>
    <t>0225</t>
  </si>
  <si>
    <t>TIJOLOS</t>
  </si>
  <si>
    <t>022578</t>
  </si>
  <si>
    <t>Tijolo cerâmico maciço 5X10X20cm</t>
  </si>
  <si>
    <t xml:space="preserve">Dreno de PVC D -&gt; 100 mm </t>
  </si>
  <si>
    <t>DRENOS</t>
  </si>
  <si>
    <t>Caixas de inspeção/passagem de alv. blocos concreto 9x19x39cm, dim, 60x60cm ou diâm = 60cm e Hmáx = 1m, com tampa de conc. esp. 5cm, lastro de conc. esp. 10cm, revest intern. c/ chapisco e reboco impermeabilizado, incl. escavação, reaterro e enchiment</t>
  </si>
  <si>
    <t>141101</t>
  </si>
  <si>
    <t>PRÉ TRATAMENTO (GRADEAMENTO, CAIXA DE AREIA E CALHA PARSHALL)</t>
  </si>
  <si>
    <t>Grade de ferro em barra chata, inclusive chumbamento</t>
  </si>
  <si>
    <t>071105</t>
  </si>
  <si>
    <t>Fornecimento, preparo e aplicação de concreto Fck=20 MPa (brita 1) - (5% de perdas já incluído no custo), também para calhas</t>
  </si>
  <si>
    <t>BY PASS</t>
  </si>
  <si>
    <t>Tubo PVC (NBR-7362), para esgoto sanitário, com diâmetro nominal de 150mm, inclusive anel de borracha, assentamento com junta elástica, para coletor de esgotos, com diâmetro nominal de 150mm, aterro e soca até a altura da geratriz superior do tubo, considerando o material da própria escavação</t>
  </si>
  <si>
    <r>
      <t xml:space="preserve">EMOP </t>
    </r>
    <r>
      <rPr>
        <sz val="5.5"/>
        <rFont val="Calibri"/>
        <family val="2"/>
      </rPr>
      <t>06.272.0003-0</t>
    </r>
    <r>
      <rPr>
        <sz val="5"/>
        <rFont val="Calibri"/>
        <family val="2"/>
      </rPr>
      <t xml:space="preserve"> </t>
    </r>
    <r>
      <rPr>
        <sz val="8"/>
        <rFont val="Calibri"/>
        <family val="2"/>
      </rPr>
      <t xml:space="preserve">  +   </t>
    </r>
    <r>
      <rPr>
        <sz val="5.5"/>
        <rFont val="Calibri"/>
        <family val="2"/>
      </rPr>
      <t>06.001.0243-0</t>
    </r>
  </si>
  <si>
    <t>PREFEITURA MUNICIPAL DE PRESIDENTE KENNEDY - ES</t>
  </si>
  <si>
    <t>Data Base: Novembro 2014                                         BDI = 27,64 %                                   LS = 134,87 %</t>
  </si>
  <si>
    <t>Data Orçamento: 15/01/2015</t>
  </si>
  <si>
    <t>1.1</t>
  </si>
  <si>
    <t>1.2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</si>
  <si>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</si>
  <si>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</si>
  <si>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</si>
  <si>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</si>
  <si>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</si>
  <si>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</si>
  <si>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</si>
  <si>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</si>
  <si>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</si>
  <si>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4.1</t>
  </si>
  <si>
    <t>4.2</t>
  </si>
  <si>
    <t>4.3</t>
  </si>
  <si>
    <t>4.4</t>
  </si>
  <si>
    <t>4.5</t>
  </si>
  <si>
    <t>5.1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</si>
  <si>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</si>
  <si>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</si>
  <si>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</si>
  <si>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</si>
  <si>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</si>
  <si>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</si>
  <si>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</si>
  <si>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</si>
  <si>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</si>
  <si>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8.1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</si>
  <si>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</si>
  <si>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</si>
  <si>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</si>
  <si>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</si>
  <si>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</si>
  <si>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</si>
  <si>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</si>
  <si>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</si>
  <si>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</si>
  <si>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</si>
  <si>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</si>
  <si>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</si>
  <si>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</si>
  <si>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</si>
  <si>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</si>
  <si>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</si>
  <si>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</si>
  <si>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</si>
  <si>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</si>
  <si>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</si>
  <si>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</si>
  <si>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</si>
  <si>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</si>
  <si>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</si>
  <si>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</si>
  <si>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</si>
  <si>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</si>
  <si>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</si>
  <si>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</si>
  <si>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</si>
  <si>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</si>
  <si>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</si>
  <si>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</si>
  <si>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</si>
  <si>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</si>
  <si>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</si>
  <si>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</si>
  <si>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</si>
  <si>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</si>
  <si>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</si>
  <si>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</si>
  <si>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</si>
  <si>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</si>
  <si>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13.1</t>
  </si>
  <si>
    <t>13.2</t>
  </si>
  <si>
    <t>13.3</t>
  </si>
  <si>
    <t>14.1</t>
  </si>
  <si>
    <t>14.2</t>
  </si>
  <si>
    <t>14.3</t>
  </si>
  <si>
    <t>14.4</t>
  </si>
  <si>
    <t>14.5</t>
  </si>
  <si>
    <t>14.6</t>
  </si>
  <si>
    <t>14.7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</si>
  <si>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</si>
  <si>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</si>
  <si>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</si>
  <si>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</si>
  <si>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</si>
  <si>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</si>
  <si>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</si>
  <si>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</si>
  <si>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</si>
  <si>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</si>
  <si>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</si>
  <si>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</si>
  <si>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</si>
  <si>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16.1</t>
  </si>
  <si>
    <t>16.2</t>
  </si>
  <si>
    <t>16.3</t>
  </si>
  <si>
    <t>16.4</t>
  </si>
  <si>
    <t>16.5</t>
  </si>
  <si>
    <t>16.6</t>
  </si>
  <si>
    <t>17.1</t>
  </si>
  <si>
    <t>MÉDIA DE COLETA DE PREÇOS</t>
  </si>
  <si>
    <t>pesquisa de mercado - composição auxiliar</t>
  </si>
  <si>
    <t>150315</t>
  </si>
  <si>
    <t>DER ES 40637</t>
  </si>
  <si>
    <t>PLANILHA ORÇAMENTÁRIA IMPLANTAÇÃO ETE PRAIA DAS NEVES</t>
  </si>
  <si>
    <t>Obra Implantação da ETE PRAIA DAS NEVES PRESIDENTE KENEDY / ES</t>
  </si>
  <si>
    <t>PREFEITURA MUNICIPAL DE PRESIDENTE KENNEDY</t>
  </si>
  <si>
    <t>CRONOGRAMA FÍSICO-FINANCEIRO</t>
  </si>
  <si>
    <t xml:space="preserve">VALOR : </t>
  </si>
  <si>
    <t>ITEM</t>
  </si>
  <si>
    <t>DISCRIMINAÇÃO</t>
  </si>
  <si>
    <t xml:space="preserve">                PARCELAS</t>
  </si>
  <si>
    <t>Total</t>
  </si>
  <si>
    <t>1o. MÊS</t>
  </si>
  <si>
    <t>2o. MÊS</t>
  </si>
  <si>
    <t>3o. MÊS</t>
  </si>
  <si>
    <t>4o. MÊS</t>
  </si>
  <si>
    <t>5o. MÊS</t>
  </si>
  <si>
    <t>6o. MÊS</t>
  </si>
  <si>
    <t>7o. MÊS</t>
  </si>
  <si>
    <t>8o. MÊS</t>
  </si>
  <si>
    <t>9o. MÊS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</si>
  <si>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</si>
  <si>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</si>
  <si>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</si>
  <si>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</si>
  <si>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</si>
  <si>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</si>
  <si>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</si>
  <si>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</si>
  <si>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</si>
  <si>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</si>
  <si>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</si>
  <si>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</si>
  <si>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</si>
  <si>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</si>
  <si>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</si>
  <si>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</si>
  <si>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</si>
  <si>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VALOR DO MÊS (PROGRAMAÇÃO DE MEDIÇÕES)</t>
  </si>
  <si>
    <t xml:space="preserve">VALOR ACUMULADO </t>
  </si>
  <si>
    <t>PERCENTUAL DO MÊS</t>
  </si>
  <si>
    <t>PERCENTUAL ACUMULADO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</si>
</sst>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0.00_);[Red]\(0.00\)"/>
    <numFmt numFmtId="189" formatCode="_(* #,##0.000_);_(* \(#,##0.000\);_(* &quot;-&quot;??_);_(@_)"/>
    <numFmt numFmtId="190" formatCode="_(* #,##0.0000_);_(* \(#,##0.0000\);_(* &quot;-&quot;??_);_(@_)"/>
    <numFmt numFmtId="191" formatCode="0.0%"/>
    <numFmt numFmtId="192" formatCode="0.000%"/>
    <numFmt numFmtId="193" formatCode="0.0000%"/>
    <numFmt numFmtId="194" formatCode="0.00000%"/>
    <numFmt numFmtId="195" formatCode="0.000000%"/>
    <numFmt numFmtId="196" formatCode="0.0000000%"/>
    <numFmt numFmtId="197" formatCode="0.00000000%"/>
    <numFmt numFmtId="198" formatCode="0.000000000%"/>
    <numFmt numFmtId="199" formatCode="#,##0.0000"/>
    <numFmt numFmtId="200" formatCode="_(* #,##0.00_);_(* \(#,##0.00\);_(* \-??_);_(@_)"/>
    <numFmt numFmtId="201" formatCode="#,##0.00\ ;\-#,##0.00\ ;&quot; -&quot;#\ ;@\ "/>
    <numFmt numFmtId="202" formatCode="[$R$-416]\ #,##0.00;[Red]\-[$R$-416]\ #,##0.00"/>
    <numFmt numFmtId="203" formatCode="0.0"/>
    <numFmt numFmtId="204" formatCode="0.00;[Red]0.00"/>
    <numFmt numFmtId="205" formatCode="00000"/>
    <numFmt numFmtId="206" formatCode="&quot;R$ &quot;#,##0.00"/>
  </numFmts>
  <fonts count="70">
    <font>
      <sz val="10"/>
      <name val="Arial"/>
      <family val="0"/>
    </font>
    <font>
      <sz val="11"/>
      <color indexed="8"/>
      <name val="Arial1"/>
      <family val="0"/>
    </font>
    <font>
      <sz val="11"/>
      <color indexed="8"/>
      <name val="Calibri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b/>
      <sz val="15"/>
      <color indexed="62"/>
      <name val="Calibri"/>
      <family val="2"/>
    </font>
    <font>
      <sz val="5.5"/>
      <name val="Calibri"/>
      <family val="2"/>
    </font>
    <font>
      <sz val="8"/>
      <name val="Calibri"/>
      <family val="2"/>
    </font>
    <font>
      <sz val="5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7"/>
      <name val="Calibri"/>
      <family val="2"/>
    </font>
    <font>
      <sz val="6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2"/>
      <name val="Arial"/>
      <family val="2"/>
    </font>
    <font>
      <b/>
      <sz val="8.75"/>
      <name val="Arial"/>
      <family val="2"/>
    </font>
    <font>
      <sz val="20"/>
      <color indexed="9"/>
      <name val="Arial Black"/>
      <family val="0"/>
    </font>
    <font>
      <u val="single"/>
      <strike/>
      <sz val="20"/>
      <color indexed="9"/>
      <name val="Arial Black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201" fontId="2" fillId="0" borderId="0">
      <alignment/>
      <protection/>
    </xf>
    <xf numFmtId="0" fontId="2" fillId="0" borderId="0">
      <alignment/>
      <protection/>
    </xf>
    <xf numFmtId="9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 textRotation="90"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" fillId="0" borderId="0">
      <alignment/>
      <protection/>
    </xf>
    <xf numFmtId="202" fontId="4" fillId="0" borderId="0">
      <alignment/>
      <protection/>
    </xf>
    <xf numFmtId="0" fontId="61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5" fillId="0" borderId="7">
      <alignment/>
      <protection/>
    </xf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0" applyNumberFormat="0" applyFill="0" applyAlignment="0" applyProtection="0"/>
    <xf numFmtId="17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40" fontId="28" fillId="33" borderId="0" xfId="0" applyNumberFormat="1" applyFont="1" applyFill="1" applyAlignment="1">
      <alignment horizontal="right"/>
    </xf>
    <xf numFmtId="0" fontId="29" fillId="33" borderId="11" xfId="0" applyFont="1" applyFill="1" applyBorder="1" applyAlignment="1">
      <alignment horizontal="justify" vertical="center" wrapText="1"/>
    </xf>
    <xf numFmtId="0" fontId="28" fillId="33" borderId="0" xfId="0" applyFont="1" applyFill="1" applyAlignment="1">
      <alignment horizontal="justify"/>
    </xf>
    <xf numFmtId="0" fontId="29" fillId="33" borderId="11" xfId="0" applyFont="1" applyFill="1" applyBorder="1" applyAlignment="1">
      <alignment horizontal="center" wrapText="1"/>
    </xf>
    <xf numFmtId="40" fontId="29" fillId="33" borderId="11" xfId="0" applyNumberFormat="1" applyFont="1" applyFill="1" applyBorder="1" applyAlignment="1">
      <alignment horizontal="center" wrapText="1"/>
    </xf>
    <xf numFmtId="0" fontId="28" fillId="33" borderId="0" xfId="0" applyFont="1" applyFill="1" applyAlignment="1">
      <alignment/>
    </xf>
    <xf numFmtId="40" fontId="28" fillId="33" borderId="0" xfId="0" applyNumberFormat="1" applyFont="1" applyFill="1" applyAlignment="1">
      <alignment/>
    </xf>
    <xf numFmtId="0" fontId="29" fillId="33" borderId="11" xfId="0" applyFont="1" applyFill="1" applyBorder="1" applyAlignment="1">
      <alignment horizontal="center" vertical="top" wrapText="1"/>
    </xf>
    <xf numFmtId="0" fontId="28" fillId="0" borderId="0" xfId="0" applyFont="1" applyAlignment="1">
      <alignment vertical="center"/>
    </xf>
    <xf numFmtId="0" fontId="28" fillId="33" borderId="0" xfId="0" applyFont="1" applyFill="1" applyAlignment="1">
      <alignment horizontal="center" vertical="top"/>
    </xf>
    <xf numFmtId="0" fontId="28" fillId="0" borderId="11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29" fillId="34" borderId="11" xfId="0" applyFont="1" applyFill="1" applyBorder="1" applyAlignment="1">
      <alignment horizontal="center" vertical="top" wrapText="1"/>
    </xf>
    <xf numFmtId="0" fontId="29" fillId="34" borderId="11" xfId="0" applyFont="1" applyFill="1" applyBorder="1" applyAlignment="1">
      <alignment horizontal="justify" vertical="center" wrapText="1"/>
    </xf>
    <xf numFmtId="0" fontId="30" fillId="34" borderId="11" xfId="0" applyFont="1" applyFill="1" applyBorder="1" applyAlignment="1">
      <alignment horizontal="center" wrapText="1"/>
    </xf>
    <xf numFmtId="4" fontId="30" fillId="34" borderId="11" xfId="0" applyNumberFormat="1" applyFont="1" applyFill="1" applyBorder="1" applyAlignment="1">
      <alignment horizontal="right" wrapText="1"/>
    </xf>
    <xf numFmtId="49" fontId="30" fillId="33" borderId="11" xfId="0" applyNumberFormat="1" applyFont="1" applyFill="1" applyBorder="1" applyAlignment="1">
      <alignment horizontal="center" vertical="top" wrapText="1"/>
    </xf>
    <xf numFmtId="49" fontId="31" fillId="33" borderId="11" xfId="0" applyNumberFormat="1" applyFont="1" applyFill="1" applyBorder="1" applyAlignment="1">
      <alignment horizontal="center" vertical="top" wrapText="1"/>
    </xf>
    <xf numFmtId="0" fontId="31" fillId="33" borderId="11" xfId="0" applyFont="1" applyFill="1" applyBorder="1" applyAlignment="1">
      <alignment horizontal="justify" vertical="center" wrapText="1"/>
    </xf>
    <xf numFmtId="0" fontId="30" fillId="33" borderId="11" xfId="0" applyFont="1" applyFill="1" applyBorder="1" applyAlignment="1">
      <alignment horizontal="justify" vertical="center" wrapText="1"/>
    </xf>
    <xf numFmtId="0" fontId="31" fillId="34" borderId="11" xfId="0" applyFont="1" applyFill="1" applyBorder="1" applyAlignment="1">
      <alignment horizontal="center" vertical="top" wrapText="1"/>
    </xf>
    <xf numFmtId="49" fontId="31" fillId="34" borderId="11" xfId="0" applyNumberFormat="1" applyFont="1" applyFill="1" applyBorder="1" applyAlignment="1">
      <alignment horizontal="center" vertical="top" wrapText="1"/>
    </xf>
    <xf numFmtId="49" fontId="31" fillId="0" borderId="11" xfId="0" applyNumberFormat="1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justify" vertical="center" wrapText="1"/>
    </xf>
    <xf numFmtId="0" fontId="30" fillId="33" borderId="11" xfId="0" applyFont="1" applyFill="1" applyBorder="1" applyAlignment="1">
      <alignment horizontal="center" vertical="center" wrapText="1"/>
    </xf>
    <xf numFmtId="4" fontId="30" fillId="33" borderId="11" xfId="0" applyNumberFormat="1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top" wrapText="1"/>
    </xf>
    <xf numFmtId="40" fontId="29" fillId="33" borderId="13" xfId="0" applyNumberFormat="1" applyFont="1" applyFill="1" applyBorder="1" applyAlignment="1">
      <alignment horizontal="center" wrapText="1"/>
    </xf>
    <xf numFmtId="0" fontId="29" fillId="34" borderId="12" xfId="0" applyFont="1" applyFill="1" applyBorder="1" applyAlignment="1">
      <alignment horizontal="center" vertical="top" wrapText="1"/>
    </xf>
    <xf numFmtId="40" fontId="29" fillId="34" borderId="13" xfId="0" applyNumberFormat="1" applyFont="1" applyFill="1" applyBorder="1" applyAlignment="1">
      <alignment horizontal="center" wrapText="1"/>
    </xf>
    <xf numFmtId="0" fontId="31" fillId="34" borderId="12" xfId="0" applyFont="1" applyFill="1" applyBorder="1" applyAlignment="1">
      <alignment horizontal="center" vertical="top" wrapText="1"/>
    </xf>
    <xf numFmtId="0" fontId="31" fillId="33" borderId="14" xfId="0" applyFont="1" applyFill="1" applyBorder="1" applyAlignment="1">
      <alignment horizontal="center" vertical="center" wrapText="1"/>
    </xf>
    <xf numFmtId="49" fontId="31" fillId="33" borderId="15" xfId="0" applyNumberFormat="1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left" vertical="center" wrapText="1"/>
    </xf>
    <xf numFmtId="40" fontId="31" fillId="33" borderId="16" xfId="0" applyNumberFormat="1" applyFont="1" applyFill="1" applyBorder="1" applyAlignment="1">
      <alignment horizontal="right" vertical="center"/>
    </xf>
    <xf numFmtId="40" fontId="29" fillId="34" borderId="11" xfId="0" applyNumberFormat="1" applyFont="1" applyFill="1" applyBorder="1" applyAlignment="1">
      <alignment horizontal="center" vertical="center" wrapText="1"/>
    </xf>
    <xf numFmtId="4" fontId="30" fillId="34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center" wrapText="1"/>
    </xf>
    <xf numFmtId="0" fontId="30" fillId="34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" fontId="30" fillId="33" borderId="13" xfId="0" applyNumberFormat="1" applyFont="1" applyFill="1" applyBorder="1" applyAlignment="1">
      <alignment horizontal="center" vertical="center" wrapText="1"/>
    </xf>
    <xf numFmtId="4" fontId="69" fillId="33" borderId="11" xfId="0" applyNumberFormat="1" applyFont="1" applyFill="1" applyBorder="1" applyAlignment="1">
      <alignment horizontal="center" vertical="center" wrapText="1"/>
    </xf>
    <xf numFmtId="49" fontId="33" fillId="33" borderId="11" xfId="0" applyNumberFormat="1" applyFont="1" applyFill="1" applyBorder="1" applyAlignment="1">
      <alignment horizontal="center" vertical="top" wrapText="1"/>
    </xf>
    <xf numFmtId="49" fontId="7" fillId="33" borderId="11" xfId="0" applyNumberFormat="1" applyFont="1" applyFill="1" applyBorder="1" applyAlignment="1">
      <alignment horizontal="center" vertical="top" wrapText="1"/>
    </xf>
    <xf numFmtId="4" fontId="30" fillId="34" borderId="13" xfId="0" applyNumberFormat="1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justify" vertical="center" wrapText="1"/>
    </xf>
    <xf numFmtId="4" fontId="30" fillId="0" borderId="13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top" wrapText="1"/>
    </xf>
    <xf numFmtId="0" fontId="35" fillId="33" borderId="17" xfId="0" applyFont="1" applyFill="1" applyBorder="1" applyAlignment="1">
      <alignment horizontal="center" vertical="center" wrapText="1"/>
    </xf>
    <xf numFmtId="0" fontId="35" fillId="33" borderId="18" xfId="0" applyFont="1" applyFill="1" applyBorder="1" applyAlignment="1">
      <alignment horizontal="center" vertical="center" wrapText="1"/>
    </xf>
    <xf numFmtId="0" fontId="35" fillId="33" borderId="19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left"/>
    </xf>
    <xf numFmtId="0" fontId="28" fillId="0" borderId="11" xfId="0" applyFont="1" applyBorder="1" applyAlignment="1">
      <alignment horizontal="left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left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7" fillId="0" borderId="20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0" borderId="23" xfId="0" applyFont="1" applyBorder="1" applyAlignment="1">
      <alignment horizontal="left"/>
    </xf>
    <xf numFmtId="0" fontId="38" fillId="0" borderId="24" xfId="0" applyFont="1" applyBorder="1" applyAlignment="1">
      <alignment horizontal="left"/>
    </xf>
    <xf numFmtId="0" fontId="38" fillId="0" borderId="25" xfId="0" applyFont="1" applyBorder="1" applyAlignment="1">
      <alignment horizontal="left"/>
    </xf>
    <xf numFmtId="0" fontId="0" fillId="0" borderId="23" xfId="0" applyBorder="1" applyAlignment="1">
      <alignment/>
    </xf>
    <xf numFmtId="206" fontId="38" fillId="0" borderId="24" xfId="0" applyNumberFormat="1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39" fillId="0" borderId="26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27" xfId="0" applyFont="1" applyBorder="1" applyAlignment="1">
      <alignment horizontal="left"/>
    </xf>
    <xf numFmtId="0" fontId="0" fillId="0" borderId="26" xfId="0" applyFont="1" applyBorder="1" applyAlignment="1">
      <alignment horizontal="left" vertical="center"/>
    </xf>
    <xf numFmtId="0" fontId="0" fillId="0" borderId="27" xfId="0" applyBorder="1" applyAlignment="1">
      <alignment/>
    </xf>
    <xf numFmtId="0" fontId="40" fillId="0" borderId="26" xfId="0" applyFont="1" applyBorder="1" applyAlignment="1" quotePrefix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4" fontId="39" fillId="0" borderId="0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39" fillId="0" borderId="26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9" fillId="0" borderId="17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4" xfId="0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41" fillId="0" borderId="36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49" fontId="42" fillId="0" borderId="12" xfId="0" applyNumberFormat="1" applyFont="1" applyBorder="1" applyAlignment="1">
      <alignment horizontal="center"/>
    </xf>
    <xf numFmtId="0" fontId="43" fillId="0" borderId="37" xfId="0" applyFont="1" applyBorder="1" applyAlignment="1">
      <alignment horizontal="left"/>
    </xf>
    <xf numFmtId="4" fontId="44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37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45" fillId="0" borderId="11" xfId="0" applyNumberFormat="1" applyFont="1" applyBorder="1" applyAlignment="1">
      <alignment horizontal="right" vertical="center"/>
    </xf>
    <xf numFmtId="0" fontId="46" fillId="0" borderId="20" xfId="0" applyFont="1" applyBorder="1" applyAlignment="1">
      <alignment/>
    </xf>
    <xf numFmtId="0" fontId="39" fillId="0" borderId="38" xfId="0" applyFont="1" applyBorder="1" applyAlignment="1">
      <alignment/>
    </xf>
    <xf numFmtId="4" fontId="46" fillId="0" borderId="39" xfId="0" applyNumberFormat="1" applyFont="1" applyBorder="1" applyAlignment="1">
      <alignment/>
    </xf>
    <xf numFmtId="4" fontId="47" fillId="0" borderId="40" xfId="0" applyNumberFormat="1" applyFont="1" applyBorder="1" applyAlignment="1">
      <alignment/>
    </xf>
    <xf numFmtId="4" fontId="38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39" fillId="0" borderId="20" xfId="0" applyFont="1" applyBorder="1" applyAlignment="1">
      <alignment/>
    </xf>
    <xf numFmtId="4" fontId="39" fillId="0" borderId="39" xfId="0" applyNumberFormat="1" applyFont="1" applyBorder="1" applyAlignment="1">
      <alignment/>
    </xf>
    <xf numFmtId="4" fontId="39" fillId="0" borderId="40" xfId="0" applyNumberFormat="1" applyFont="1" applyBorder="1" applyAlignment="1">
      <alignment/>
    </xf>
    <xf numFmtId="4" fontId="39" fillId="0" borderId="0" xfId="0" applyNumberFormat="1" applyFont="1" applyBorder="1" applyAlignment="1">
      <alignment/>
    </xf>
    <xf numFmtId="49" fontId="0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4" fontId="0" fillId="0" borderId="24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Comma" xfId="44"/>
    <cellStyle name="Excel Built-in Normal" xfId="45"/>
    <cellStyle name="Excel Built-in Percent" xfId="46"/>
    <cellStyle name="Graphics" xfId="47"/>
    <cellStyle name="Heading 1" xfId="48"/>
    <cellStyle name="Heading1 1" xfId="49"/>
    <cellStyle name="Hyperlink" xfId="50"/>
    <cellStyle name="Followed Hyperlink" xfId="51"/>
    <cellStyle name="Incorreto" xfId="52"/>
    <cellStyle name="Currency" xfId="53"/>
    <cellStyle name="Currency [0]" xfId="54"/>
    <cellStyle name="Neutra" xfId="55"/>
    <cellStyle name="Normal 2" xfId="56"/>
    <cellStyle name="Normal 2 2" xfId="57"/>
    <cellStyle name="Normal 3" xfId="58"/>
    <cellStyle name="Normal 4" xfId="59"/>
    <cellStyle name="Nota" xfId="60"/>
    <cellStyle name="Percent" xfId="61"/>
    <cellStyle name="Porcentagem 2" xfId="62"/>
    <cellStyle name="Result 1" xfId="63"/>
    <cellStyle name="Result2 1" xfId="64"/>
    <cellStyle name="Saída" xfId="65"/>
    <cellStyle name="Comma [0]" xfId="66"/>
    <cellStyle name="Separador de milhares 2" xfId="67"/>
    <cellStyle name="Separador de milhares 3" xfId="68"/>
    <cellStyle name="Texto de Aviso" xfId="69"/>
    <cellStyle name="Texto Explicativo" xfId="70"/>
    <cellStyle name="Título" xfId="71"/>
    <cellStyle name="Título 1" xfId="72"/>
    <cellStyle name="Título 1 1" xfId="73"/>
    <cellStyle name="Título 2" xfId="74"/>
    <cellStyle name="Título 3" xfId="75"/>
    <cellStyle name="Título 4" xfId="76"/>
    <cellStyle name="Total" xfId="77"/>
    <cellStyle name="Comma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javascript:OpenWindow('tabela_serv_composicao.jsp?pk_servtabela=151931.0')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0</xdr:rowOff>
    </xdr:from>
    <xdr:to>
      <xdr:col>1</xdr:col>
      <xdr:colOff>295275</xdr:colOff>
      <xdr:row>1</xdr:row>
      <xdr:rowOff>0</xdr:rowOff>
    </xdr:to>
    <xdr:pic>
      <xdr:nvPicPr>
        <xdr:cNvPr id="1" name="Picture 1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00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" name="Picture 2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00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295275</xdr:colOff>
      <xdr:row>1</xdr:row>
      <xdr:rowOff>0</xdr:rowOff>
    </xdr:to>
    <xdr:pic>
      <xdr:nvPicPr>
        <xdr:cNvPr id="3" name="Picture 3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00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295275</xdr:colOff>
      <xdr:row>1</xdr:row>
      <xdr:rowOff>0</xdr:rowOff>
    </xdr:to>
    <xdr:pic>
      <xdr:nvPicPr>
        <xdr:cNvPr id="4" name="Picture 4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00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5" name="Picture 5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00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295275</xdr:colOff>
      <xdr:row>1</xdr:row>
      <xdr:rowOff>0</xdr:rowOff>
    </xdr:to>
    <xdr:pic>
      <xdr:nvPicPr>
        <xdr:cNvPr id="6" name="Picture 6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00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7" name="Picture 7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00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295275</xdr:colOff>
      <xdr:row>1</xdr:row>
      <xdr:rowOff>0</xdr:rowOff>
    </xdr:to>
    <xdr:pic>
      <xdr:nvPicPr>
        <xdr:cNvPr id="8" name="Picture 8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00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9" name="Picture 9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00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295275</xdr:colOff>
      <xdr:row>1</xdr:row>
      <xdr:rowOff>0</xdr:rowOff>
    </xdr:to>
    <xdr:pic>
      <xdr:nvPicPr>
        <xdr:cNvPr id="10" name="Picture 10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00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1</xdr:row>
      <xdr:rowOff>0</xdr:rowOff>
    </xdr:from>
    <xdr:to>
      <xdr:col>1</xdr:col>
      <xdr:colOff>295275</xdr:colOff>
      <xdr:row>1</xdr:row>
      <xdr:rowOff>0</xdr:rowOff>
    </xdr:to>
    <xdr:sp>
      <xdr:nvSpPr>
        <xdr:cNvPr id="11" name="Line 11"/>
        <xdr:cNvSpPr>
          <a:spLocks/>
        </xdr:cNvSpPr>
      </xdr:nvSpPr>
      <xdr:spPr>
        <a:xfrm>
          <a:off x="97155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381000</xdr:colOff>
      <xdr:row>1</xdr:row>
      <xdr:rowOff>0</xdr:rowOff>
    </xdr:to>
    <xdr:pic>
      <xdr:nvPicPr>
        <xdr:cNvPr id="12" name="Picture 12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0025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</xdr:row>
      <xdr:rowOff>0</xdr:rowOff>
    </xdr:from>
    <xdr:to>
      <xdr:col>3</xdr:col>
      <xdr:colOff>266700</xdr:colOff>
      <xdr:row>1</xdr:row>
      <xdr:rowOff>0</xdr:rowOff>
    </xdr:to>
    <xdr:pic>
      <xdr:nvPicPr>
        <xdr:cNvPr id="13" name="Picture 13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0002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381000</xdr:colOff>
      <xdr:row>1</xdr:row>
      <xdr:rowOff>0</xdr:rowOff>
    </xdr:to>
    <xdr:pic>
      <xdr:nvPicPr>
        <xdr:cNvPr id="14" name="Picture 14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0025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381000</xdr:colOff>
      <xdr:row>1</xdr:row>
      <xdr:rowOff>0</xdr:rowOff>
    </xdr:to>
    <xdr:pic>
      <xdr:nvPicPr>
        <xdr:cNvPr id="15" name="Picture 15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0025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</xdr:row>
      <xdr:rowOff>0</xdr:rowOff>
    </xdr:from>
    <xdr:to>
      <xdr:col>3</xdr:col>
      <xdr:colOff>266700</xdr:colOff>
      <xdr:row>1</xdr:row>
      <xdr:rowOff>0</xdr:rowOff>
    </xdr:to>
    <xdr:pic>
      <xdr:nvPicPr>
        <xdr:cNvPr id="16" name="Picture 16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0002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381000</xdr:colOff>
      <xdr:row>1</xdr:row>
      <xdr:rowOff>0</xdr:rowOff>
    </xdr:to>
    <xdr:pic>
      <xdr:nvPicPr>
        <xdr:cNvPr id="17" name="Picture 17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0025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</xdr:row>
      <xdr:rowOff>0</xdr:rowOff>
    </xdr:from>
    <xdr:to>
      <xdr:col>3</xdr:col>
      <xdr:colOff>266700</xdr:colOff>
      <xdr:row>1</xdr:row>
      <xdr:rowOff>0</xdr:rowOff>
    </xdr:to>
    <xdr:pic>
      <xdr:nvPicPr>
        <xdr:cNvPr id="18" name="Picture 18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0002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381000</xdr:colOff>
      <xdr:row>1</xdr:row>
      <xdr:rowOff>0</xdr:rowOff>
    </xdr:to>
    <xdr:pic>
      <xdr:nvPicPr>
        <xdr:cNvPr id="19" name="Picture 19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0025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</xdr:row>
      <xdr:rowOff>0</xdr:rowOff>
    </xdr:from>
    <xdr:to>
      <xdr:col>3</xdr:col>
      <xdr:colOff>266700</xdr:colOff>
      <xdr:row>1</xdr:row>
      <xdr:rowOff>0</xdr:rowOff>
    </xdr:to>
    <xdr:pic>
      <xdr:nvPicPr>
        <xdr:cNvPr id="20" name="Picture 20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0002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381000</xdr:colOff>
      <xdr:row>1</xdr:row>
      <xdr:rowOff>0</xdr:rowOff>
    </xdr:to>
    <xdr:pic>
      <xdr:nvPicPr>
        <xdr:cNvPr id="21" name="Picture 21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0025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</xdr:row>
      <xdr:rowOff>0</xdr:rowOff>
    </xdr:from>
    <xdr:to>
      <xdr:col>3</xdr:col>
      <xdr:colOff>266700</xdr:colOff>
      <xdr:row>1</xdr:row>
      <xdr:rowOff>0</xdr:rowOff>
    </xdr:to>
    <xdr:pic>
      <xdr:nvPicPr>
        <xdr:cNvPr id="22" name="Picture 22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0002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0</xdr:rowOff>
    </xdr:from>
    <xdr:to>
      <xdr:col>4</xdr:col>
      <xdr:colOff>552450</xdr:colOff>
      <xdr:row>1</xdr:row>
      <xdr:rowOff>0</xdr:rowOff>
    </xdr:to>
    <xdr:sp>
      <xdr:nvSpPr>
        <xdr:cNvPr id="23" name="WordArt 23"/>
        <xdr:cNvSpPr>
          <a:spLocks/>
        </xdr:cNvSpPr>
      </xdr:nvSpPr>
      <xdr:spPr>
        <a:xfrm>
          <a:off x="590550" y="200025"/>
          <a:ext cx="5648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9436" rIns="54864" bIns="0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Prefeitura Municipal de Aracruz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24" name="WordArt 24"/>
        <xdr:cNvSpPr>
          <a:spLocks/>
        </xdr:cNvSpPr>
      </xdr:nvSpPr>
      <xdr:spPr>
        <a:xfrm>
          <a:off x="7600950" y="200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9436" rIns="54864" bIns="0"/>
        <a:p>
          <a:pPr algn="ctr">
            <a:defRPr/>
          </a:pPr>
          <a:r>
            <a:rPr lang="en-US" cap="none" sz="2000" b="0" i="0" u="sng" strike="sngStrike" baseline="0">
              <a:solidFill>
                <a:srgbClr val="FFFFFF"/>
              </a:solidFill>
            </a:rPr>
            <a:t>Semob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25" name="WordArt 25"/>
        <xdr:cNvSpPr>
          <a:spLocks/>
        </xdr:cNvSpPr>
      </xdr:nvSpPr>
      <xdr:spPr>
        <a:xfrm>
          <a:off x="7600950" y="200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9436" rIns="54864" bIns="0"/>
        <a:p>
          <a:pPr algn="ctr">
            <a:defRPr/>
          </a:pPr>
          <a:r>
            <a:rPr lang="en-US" cap="none" sz="2000" b="0" i="0" u="sng" strike="sngStrike" baseline="0">
              <a:solidFill>
                <a:srgbClr val="FFFFFF"/>
              </a:solidFill>
            </a:rPr>
            <a:t>Semob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26" name="WordArt 26"/>
        <xdr:cNvSpPr>
          <a:spLocks/>
        </xdr:cNvSpPr>
      </xdr:nvSpPr>
      <xdr:spPr>
        <a:xfrm>
          <a:off x="7600950" y="200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9436" rIns="54864" bIns="0"/>
        <a:p>
          <a:pPr algn="ctr">
            <a:defRPr/>
          </a:pPr>
          <a:r>
            <a:rPr lang="en-US" cap="none" sz="2000" b="0" i="0" u="sng" strike="sngStrike" baseline="0">
              <a:solidFill>
                <a:srgbClr val="FFFFFF"/>
              </a:solidFill>
            </a:rPr>
            <a:t>Semob</a:t>
          </a:r>
        </a:p>
      </xdr:txBody>
    </xdr:sp>
    <xdr:clientData/>
  </xdr:twoCellAnchor>
  <xdr:oneCellAnchor>
    <xdr:from>
      <xdr:col>7</xdr:col>
      <xdr:colOff>0</xdr:colOff>
      <xdr:row>27</xdr:row>
      <xdr:rowOff>0</xdr:rowOff>
    </xdr:from>
    <xdr:ext cx="123825" cy="114300"/>
    <xdr:sp>
      <xdr:nvSpPr>
        <xdr:cNvPr id="27" name="Picture 4" descr="Composição de Custo">
          <a:hlinkClick r:id="rId2"/>
        </xdr:cNvPr>
        <xdr:cNvSpPr>
          <a:spLocks noChangeAspect="1"/>
        </xdr:cNvSpPr>
      </xdr:nvSpPr>
      <xdr:spPr>
        <a:xfrm flipH="1">
          <a:off x="7600950" y="6257925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rcamento\ORCAMENTOS\P.M.VILA%20VELHA\ORCAMENTO%202011\C.P.%2003-11\Planilha%20de%20Pre&#231;os%20e%20Cronogram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&#199;_ETE_JAQUEI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  01"/>
      <sheetName val="BDI  01"/>
      <sheetName val="1ª etapa"/>
      <sheetName val="CRONOGRAM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CRONOGRAMA"/>
    </sheetNames>
    <sheetDataSet>
      <sheetData sheetId="0">
        <row r="7">
          <cell r="C7" t="str">
            <v>SERVIÇOS PREELIMINARES</v>
          </cell>
        </row>
        <row r="11">
          <cell r="C11" t="str">
            <v>INSTALAÇÃO DE CANTEIRO DE OBRAS</v>
          </cell>
        </row>
        <row r="19">
          <cell r="C19" t="str">
            <v>MOVIMENTO DE TERRA</v>
          </cell>
        </row>
        <row r="25">
          <cell r="C25" t="str">
            <v>ESTRUTURAS</v>
          </cell>
        </row>
        <row r="33">
          <cell r="C33" t="str">
            <v>PAREDES E PAINÉIS</v>
          </cell>
        </row>
        <row r="36">
          <cell r="C36" t="str">
            <v>ESQUADRIAS DE MADEIRA</v>
          </cell>
        </row>
        <row r="46">
          <cell r="C46" t="str">
            <v>ESQUADRIAS METÁLICAS</v>
          </cell>
        </row>
        <row r="52">
          <cell r="C52" t="str">
            <v>VIDROS</v>
          </cell>
        </row>
        <row r="55">
          <cell r="C55" t="str">
            <v>COBERTURA</v>
          </cell>
        </row>
        <row r="63">
          <cell r="C63" t="str">
            <v>PISOS INTERNOS E EXTERNOS</v>
          </cell>
        </row>
        <row r="67">
          <cell r="C67" t="str">
            <v>INSTALAÇÕES HIDRO-SANITÁRIAS</v>
          </cell>
        </row>
        <row r="94">
          <cell r="C94" t="str">
            <v>INSTALAÇÕES ELÉTRICAS</v>
          </cell>
        </row>
        <row r="119">
          <cell r="C119" t="str">
            <v>PINTURA</v>
          </cell>
        </row>
        <row r="126">
          <cell r="C126" t="str">
            <v>SERVIÇOS COMPLEMENTARES EXTERNOS</v>
          </cell>
        </row>
        <row r="137">
          <cell r="C137" t="str">
            <v>LEITO DE SECAGEM</v>
          </cell>
        </row>
        <row r="156">
          <cell r="C156" t="str">
            <v>PRÉ TRATAMENTO (GRADEAMENTO, CAIXA DE AREIA E CALHA PARSHALL)</v>
          </cell>
        </row>
        <row r="167">
          <cell r="C167" t="str">
            <v>ESTAÇÃO DE TRATAMENTO DE ESGOTO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9"/>
  <sheetViews>
    <sheetView showZeros="0" view="pageBreakPreview" zoomScale="145" zoomScaleNormal="95" zoomScaleSheetLayoutView="145" zoomScalePageLayoutView="0" workbookViewId="0" topLeftCell="A1">
      <selection activeCell="A3" sqref="A3:G3"/>
    </sheetView>
  </sheetViews>
  <sheetFormatPr defaultColWidth="9.140625" defaultRowHeight="12.75"/>
  <cols>
    <col min="1" max="1" width="6.7109375" style="1" customWidth="1"/>
    <col min="2" max="2" width="7.8515625" style="12" bestFit="1" customWidth="1"/>
    <col min="3" max="3" width="65.00390625" style="5" customWidth="1"/>
    <col min="4" max="4" width="5.7109375" style="8" customWidth="1"/>
    <col min="5" max="5" width="8.28125" style="9" bestFit="1" customWidth="1"/>
    <col min="6" max="6" width="10.00390625" style="3" customWidth="1"/>
    <col min="7" max="7" width="10.421875" style="9" customWidth="1"/>
    <col min="8" max="16384" width="9.140625" style="1" customWidth="1"/>
  </cols>
  <sheetData>
    <row r="1" spans="1:7" ht="15.75" customHeight="1" thickBot="1">
      <c r="A1" s="66" t="s">
        <v>293</v>
      </c>
      <c r="B1" s="67"/>
      <c r="C1" s="67"/>
      <c r="D1" s="67"/>
      <c r="E1" s="67"/>
      <c r="F1" s="67"/>
      <c r="G1" s="68"/>
    </row>
    <row r="2" spans="1:7" ht="15.75" customHeight="1">
      <c r="A2" s="58" t="s">
        <v>400</v>
      </c>
      <c r="B2" s="59"/>
      <c r="C2" s="59"/>
      <c r="D2" s="59"/>
      <c r="E2" s="59"/>
      <c r="F2" s="59"/>
      <c r="G2" s="60"/>
    </row>
    <row r="3" spans="1:7" ht="12.75">
      <c r="A3" s="61" t="s">
        <v>401</v>
      </c>
      <c r="B3" s="62"/>
      <c r="C3" s="62"/>
      <c r="D3" s="62"/>
      <c r="E3" s="62"/>
      <c r="F3" s="62"/>
      <c r="G3" s="65"/>
    </row>
    <row r="4" spans="1:7" ht="15" customHeight="1">
      <c r="A4" s="61" t="s">
        <v>38</v>
      </c>
      <c r="B4" s="62"/>
      <c r="C4" s="62"/>
      <c r="D4" s="63" t="s">
        <v>295</v>
      </c>
      <c r="E4" s="63"/>
      <c r="F4" s="63"/>
      <c r="G4" s="64"/>
    </row>
    <row r="5" spans="1:7" ht="12.75" customHeight="1">
      <c r="A5" s="61" t="s">
        <v>294</v>
      </c>
      <c r="B5" s="62"/>
      <c r="C5" s="62"/>
      <c r="D5" s="62"/>
      <c r="E5" s="62"/>
      <c r="F5" s="62"/>
      <c r="G5" s="65"/>
    </row>
    <row r="6" spans="1:7" ht="12.75" customHeight="1">
      <c r="A6" s="29" t="s">
        <v>63</v>
      </c>
      <c r="B6" s="10" t="s">
        <v>39</v>
      </c>
      <c r="C6" s="4" t="s">
        <v>40</v>
      </c>
      <c r="D6" s="6" t="s">
        <v>41</v>
      </c>
      <c r="E6" s="7" t="s">
        <v>10</v>
      </c>
      <c r="F6" s="7" t="s">
        <v>2</v>
      </c>
      <c r="G6" s="30" t="s">
        <v>52</v>
      </c>
    </row>
    <row r="7" spans="1:7" ht="12.75" customHeight="1">
      <c r="A7" s="31">
        <v>1</v>
      </c>
      <c r="B7" s="15"/>
      <c r="C7" s="16" t="s">
        <v>108</v>
      </c>
      <c r="D7" s="17"/>
      <c r="E7" s="18"/>
      <c r="F7" s="18"/>
      <c r="G7" s="32"/>
    </row>
    <row r="8" spans="1:7" ht="12.75" customHeight="1">
      <c r="A8" s="49" t="s">
        <v>296</v>
      </c>
      <c r="B8" s="19" t="s">
        <v>110</v>
      </c>
      <c r="C8" s="13" t="s">
        <v>109</v>
      </c>
      <c r="D8" s="27" t="s">
        <v>111</v>
      </c>
      <c r="E8" s="28">
        <v>320</v>
      </c>
      <c r="F8" s="28">
        <v>2.82</v>
      </c>
      <c r="G8" s="44">
        <f>E8*F8</f>
        <v>902.4</v>
      </c>
    </row>
    <row r="9" spans="1:7" ht="12.75" customHeight="1">
      <c r="A9" s="49"/>
      <c r="B9" s="20" t="s">
        <v>114</v>
      </c>
      <c r="C9" s="14" t="s">
        <v>112</v>
      </c>
      <c r="D9" s="27"/>
      <c r="E9" s="28"/>
      <c r="F9" s="28"/>
      <c r="G9" s="44">
        <f aca="true" t="shared" si="0" ref="G9:G72">E9*F9</f>
        <v>0</v>
      </c>
    </row>
    <row r="10" spans="1:7" ht="12.75" customHeight="1">
      <c r="A10" s="49" t="s">
        <v>297</v>
      </c>
      <c r="B10" s="19" t="s">
        <v>113</v>
      </c>
      <c r="C10" s="13" t="s">
        <v>115</v>
      </c>
      <c r="D10" s="27" t="s">
        <v>111</v>
      </c>
      <c r="E10" s="28">
        <v>320</v>
      </c>
      <c r="F10" s="28">
        <v>10.06</v>
      </c>
      <c r="G10" s="44">
        <f t="shared" si="0"/>
        <v>3219.2</v>
      </c>
    </row>
    <row r="11" spans="1:7" ht="12.75" customHeight="1">
      <c r="A11" s="31">
        <v>2</v>
      </c>
      <c r="B11" s="15"/>
      <c r="C11" s="16" t="s">
        <v>55</v>
      </c>
      <c r="D11" s="41"/>
      <c r="E11" s="38"/>
      <c r="F11" s="38"/>
      <c r="G11" s="48">
        <f t="shared" si="0"/>
        <v>0</v>
      </c>
    </row>
    <row r="12" spans="1:7" ht="26.25" customHeight="1">
      <c r="A12" s="50"/>
      <c r="B12" s="20" t="s">
        <v>64</v>
      </c>
      <c r="C12" s="21" t="s">
        <v>56</v>
      </c>
      <c r="D12" s="27"/>
      <c r="E12" s="28"/>
      <c r="F12" s="28"/>
      <c r="G12" s="44">
        <f t="shared" si="0"/>
        <v>0</v>
      </c>
    </row>
    <row r="13" spans="1:7" ht="12.75">
      <c r="A13" s="51" t="s">
        <v>298</v>
      </c>
      <c r="B13" s="19" t="s">
        <v>117</v>
      </c>
      <c r="C13" s="22" t="s">
        <v>116</v>
      </c>
      <c r="D13" s="27" t="s">
        <v>43</v>
      </c>
      <c r="E13" s="28">
        <v>8</v>
      </c>
      <c r="F13" s="28">
        <v>278.06</v>
      </c>
      <c r="G13" s="44">
        <f t="shared" si="0"/>
        <v>2224.48</v>
      </c>
    </row>
    <row r="14" spans="1:7" ht="36">
      <c r="A14" s="51" t="s">
        <v>299</v>
      </c>
      <c r="B14" s="19" t="s">
        <v>128</v>
      </c>
      <c r="C14" s="22" t="s">
        <v>129</v>
      </c>
      <c r="D14" s="27" t="s">
        <v>57</v>
      </c>
      <c r="E14" s="28">
        <v>1</v>
      </c>
      <c r="F14" s="28">
        <v>9079.9</v>
      </c>
      <c r="G14" s="44">
        <f t="shared" si="0"/>
        <v>9079.9</v>
      </c>
    </row>
    <row r="15" spans="1:7" ht="36">
      <c r="A15" s="51" t="s">
        <v>300</v>
      </c>
      <c r="B15" s="19" t="s">
        <v>65</v>
      </c>
      <c r="C15" s="22" t="s">
        <v>58</v>
      </c>
      <c r="D15" s="27" t="s">
        <v>42</v>
      </c>
      <c r="E15" s="28">
        <v>25</v>
      </c>
      <c r="F15" s="28">
        <v>29.15</v>
      </c>
      <c r="G15" s="44">
        <f t="shared" si="0"/>
        <v>728.75</v>
      </c>
    </row>
    <row r="16" spans="1:7" ht="36">
      <c r="A16" s="51" t="s">
        <v>301</v>
      </c>
      <c r="B16" s="19" t="s">
        <v>66</v>
      </c>
      <c r="C16" s="22" t="s">
        <v>59</v>
      </c>
      <c r="D16" s="27" t="s">
        <v>42</v>
      </c>
      <c r="E16" s="28">
        <v>20</v>
      </c>
      <c r="F16" s="28">
        <v>330.18</v>
      </c>
      <c r="G16" s="44">
        <f t="shared" si="0"/>
        <v>6603.6</v>
      </c>
    </row>
    <row r="17" spans="1:7" ht="24">
      <c r="A17" s="51" t="s">
        <v>302</v>
      </c>
      <c r="B17" s="19" t="s">
        <v>67</v>
      </c>
      <c r="C17" s="22" t="s">
        <v>60</v>
      </c>
      <c r="D17" s="27" t="s">
        <v>42</v>
      </c>
      <c r="E17" s="28">
        <v>25</v>
      </c>
      <c r="F17" s="28">
        <v>259.22</v>
      </c>
      <c r="G17" s="44">
        <f t="shared" si="0"/>
        <v>6480.5</v>
      </c>
    </row>
    <row r="18" spans="1:7" ht="36">
      <c r="A18" s="51" t="s">
        <v>303</v>
      </c>
      <c r="B18" s="19" t="s">
        <v>68</v>
      </c>
      <c r="C18" s="22" t="s">
        <v>61</v>
      </c>
      <c r="D18" s="27" t="s">
        <v>43</v>
      </c>
      <c r="E18" s="28">
        <v>10.9</v>
      </c>
      <c r="F18" s="28">
        <v>516.99</v>
      </c>
      <c r="G18" s="44">
        <f t="shared" si="0"/>
        <v>5635.19</v>
      </c>
    </row>
    <row r="19" spans="1:7" ht="12.75">
      <c r="A19" s="33">
        <v>3</v>
      </c>
      <c r="B19" s="24"/>
      <c r="C19" s="16" t="s">
        <v>18</v>
      </c>
      <c r="D19" s="42"/>
      <c r="E19" s="39"/>
      <c r="F19" s="39"/>
      <c r="G19" s="48">
        <f t="shared" si="0"/>
        <v>0</v>
      </c>
    </row>
    <row r="20" spans="1:7" ht="12.75">
      <c r="A20" s="50"/>
      <c r="B20" s="20" t="s">
        <v>69</v>
      </c>
      <c r="C20" s="21" t="s">
        <v>19</v>
      </c>
      <c r="D20" s="27"/>
      <c r="E20" s="28"/>
      <c r="F20" s="28"/>
      <c r="G20" s="44">
        <f t="shared" si="0"/>
        <v>0</v>
      </c>
    </row>
    <row r="21" spans="1:7" ht="12.75">
      <c r="A21" s="51" t="s">
        <v>304</v>
      </c>
      <c r="B21" s="19" t="s">
        <v>130</v>
      </c>
      <c r="C21" s="22" t="s">
        <v>131</v>
      </c>
      <c r="D21" s="27" t="s">
        <v>44</v>
      </c>
      <c r="E21" s="28">
        <v>51.64</v>
      </c>
      <c r="F21" s="28">
        <v>36.63</v>
      </c>
      <c r="G21" s="44">
        <f t="shared" si="0"/>
        <v>1891.57</v>
      </c>
    </row>
    <row r="22" spans="1:7" ht="12.75">
      <c r="A22" s="51"/>
      <c r="B22" s="20" t="s">
        <v>70</v>
      </c>
      <c r="C22" s="21" t="s">
        <v>20</v>
      </c>
      <c r="D22" s="27"/>
      <c r="E22" s="28"/>
      <c r="F22" s="28">
        <v>0</v>
      </c>
      <c r="G22" s="44">
        <f t="shared" si="0"/>
        <v>0</v>
      </c>
    </row>
    <row r="23" spans="1:7" ht="12.75">
      <c r="A23" s="51" t="s">
        <v>305</v>
      </c>
      <c r="B23" s="19" t="s">
        <v>71</v>
      </c>
      <c r="C23" s="22" t="s">
        <v>21</v>
      </c>
      <c r="D23" s="27" t="s">
        <v>44</v>
      </c>
      <c r="E23" s="28">
        <v>4.86</v>
      </c>
      <c r="F23" s="28">
        <v>106.39</v>
      </c>
      <c r="G23" s="44">
        <f t="shared" si="0"/>
        <v>517.06</v>
      </c>
    </row>
    <row r="24" spans="1:7" ht="24">
      <c r="A24" s="51" t="s">
        <v>306</v>
      </c>
      <c r="B24" s="19" t="s">
        <v>72</v>
      </c>
      <c r="C24" s="22" t="s">
        <v>8</v>
      </c>
      <c r="D24" s="27" t="s">
        <v>44</v>
      </c>
      <c r="E24" s="28">
        <v>96</v>
      </c>
      <c r="F24" s="28">
        <v>20.23</v>
      </c>
      <c r="G24" s="44">
        <f t="shared" si="0"/>
        <v>1942.08</v>
      </c>
    </row>
    <row r="25" spans="1:7" ht="12.75">
      <c r="A25" s="33">
        <v>4</v>
      </c>
      <c r="B25" s="24"/>
      <c r="C25" s="16" t="s">
        <v>23</v>
      </c>
      <c r="D25" s="42"/>
      <c r="E25" s="39"/>
      <c r="F25" s="39"/>
      <c r="G25" s="48">
        <f t="shared" si="0"/>
        <v>0</v>
      </c>
    </row>
    <row r="26" spans="1:7" ht="12.75">
      <c r="A26" s="50"/>
      <c r="B26" s="20" t="s">
        <v>73</v>
      </c>
      <c r="C26" s="21" t="s">
        <v>24</v>
      </c>
      <c r="D26" s="27"/>
      <c r="E26" s="28"/>
      <c r="F26" s="28"/>
      <c r="G26" s="44">
        <f t="shared" si="0"/>
        <v>0</v>
      </c>
    </row>
    <row r="27" spans="1:7" ht="24" customHeight="1">
      <c r="A27" s="51" t="s">
        <v>307</v>
      </c>
      <c r="B27" s="19" t="s">
        <v>74</v>
      </c>
      <c r="C27" s="22" t="s">
        <v>50</v>
      </c>
      <c r="D27" s="27" t="s">
        <v>43</v>
      </c>
      <c r="E27" s="28">
        <v>46.8</v>
      </c>
      <c r="F27" s="28">
        <v>63.85</v>
      </c>
      <c r="G27" s="44">
        <f t="shared" si="0"/>
        <v>2988.18</v>
      </c>
    </row>
    <row r="28" spans="1:7" ht="24">
      <c r="A28" s="51" t="s">
        <v>308</v>
      </c>
      <c r="B28" s="19" t="s">
        <v>75</v>
      </c>
      <c r="C28" s="22" t="s">
        <v>25</v>
      </c>
      <c r="D28" s="27" t="s">
        <v>44</v>
      </c>
      <c r="E28" s="28">
        <v>4.97</v>
      </c>
      <c r="F28" s="28">
        <v>424.77</v>
      </c>
      <c r="G28" s="44">
        <f t="shared" si="0"/>
        <v>2111.11</v>
      </c>
    </row>
    <row r="29" spans="1:7" ht="24">
      <c r="A29" s="51" t="s">
        <v>309</v>
      </c>
      <c r="B29" s="19" t="s">
        <v>132</v>
      </c>
      <c r="C29" s="22" t="s">
        <v>133</v>
      </c>
      <c r="D29" s="27" t="s">
        <v>44</v>
      </c>
      <c r="E29" s="28">
        <v>23.03</v>
      </c>
      <c r="F29" s="28">
        <v>468.76</v>
      </c>
      <c r="G29" s="44">
        <f t="shared" si="0"/>
        <v>10795.54</v>
      </c>
    </row>
    <row r="30" spans="1:7" ht="24">
      <c r="A30" s="51" t="s">
        <v>310</v>
      </c>
      <c r="B30" s="19" t="s">
        <v>134</v>
      </c>
      <c r="C30" s="22" t="s">
        <v>135</v>
      </c>
      <c r="D30" s="27" t="s">
        <v>26</v>
      </c>
      <c r="E30" s="28">
        <v>1612.1</v>
      </c>
      <c r="F30" s="28">
        <v>7.01</v>
      </c>
      <c r="G30" s="44">
        <f t="shared" si="0"/>
        <v>11300.82</v>
      </c>
    </row>
    <row r="31" spans="1:7" ht="12.75">
      <c r="A31" s="51"/>
      <c r="B31" s="20" t="s">
        <v>136</v>
      </c>
      <c r="C31" s="21" t="s">
        <v>137</v>
      </c>
      <c r="D31" s="27"/>
      <c r="E31" s="28"/>
      <c r="F31" s="45"/>
      <c r="G31" s="44">
        <f t="shared" si="0"/>
        <v>0</v>
      </c>
    </row>
    <row r="32" spans="1:7" ht="24">
      <c r="A32" s="51" t="s">
        <v>311</v>
      </c>
      <c r="B32" s="19" t="s">
        <v>138</v>
      </c>
      <c r="C32" s="22" t="s">
        <v>139</v>
      </c>
      <c r="D32" s="27" t="s">
        <v>43</v>
      </c>
      <c r="E32" s="28">
        <v>17.62</v>
      </c>
      <c r="F32" s="28">
        <v>99.1</v>
      </c>
      <c r="G32" s="44">
        <f t="shared" si="0"/>
        <v>1746.14</v>
      </c>
    </row>
    <row r="33" spans="1:7" ht="12.75">
      <c r="A33" s="33">
        <v>5</v>
      </c>
      <c r="B33" s="24"/>
      <c r="C33" s="16" t="s">
        <v>46</v>
      </c>
      <c r="D33" s="42"/>
      <c r="E33" s="39"/>
      <c r="F33" s="39"/>
      <c r="G33" s="48">
        <f t="shared" si="0"/>
        <v>0</v>
      </c>
    </row>
    <row r="34" spans="1:7" ht="12.75">
      <c r="A34" s="50"/>
      <c r="B34" s="20" t="s">
        <v>76</v>
      </c>
      <c r="C34" s="21" t="s">
        <v>47</v>
      </c>
      <c r="D34" s="27"/>
      <c r="E34" s="28"/>
      <c r="F34" s="28"/>
      <c r="G34" s="44">
        <f t="shared" si="0"/>
        <v>0</v>
      </c>
    </row>
    <row r="35" spans="1:7" ht="36">
      <c r="A35" s="51" t="s">
        <v>312</v>
      </c>
      <c r="B35" s="19" t="s">
        <v>77</v>
      </c>
      <c r="C35" s="22" t="s">
        <v>140</v>
      </c>
      <c r="D35" s="27" t="s">
        <v>43</v>
      </c>
      <c r="E35" s="28">
        <v>108.09</v>
      </c>
      <c r="F35" s="28">
        <v>42.12</v>
      </c>
      <c r="G35" s="44">
        <f t="shared" si="0"/>
        <v>4552.75</v>
      </c>
    </row>
    <row r="36" spans="1:7" ht="12.75">
      <c r="A36" s="33">
        <v>6</v>
      </c>
      <c r="B36" s="24"/>
      <c r="C36" s="16" t="s">
        <v>141</v>
      </c>
      <c r="D36" s="42"/>
      <c r="E36" s="39"/>
      <c r="F36" s="39"/>
      <c r="G36" s="48">
        <f t="shared" si="0"/>
        <v>0</v>
      </c>
    </row>
    <row r="37" spans="1:7" ht="12.75">
      <c r="A37" s="51"/>
      <c r="B37" s="20" t="s">
        <v>142</v>
      </c>
      <c r="C37" s="21" t="s">
        <v>143</v>
      </c>
      <c r="D37" s="27"/>
      <c r="E37" s="28"/>
      <c r="F37" s="45"/>
      <c r="G37" s="44">
        <f t="shared" si="0"/>
        <v>0</v>
      </c>
    </row>
    <row r="38" spans="1:7" ht="24">
      <c r="A38" s="51" t="s">
        <v>313</v>
      </c>
      <c r="B38" s="19" t="s">
        <v>144</v>
      </c>
      <c r="C38" s="22" t="s">
        <v>145</v>
      </c>
      <c r="D38" s="27" t="s">
        <v>45</v>
      </c>
      <c r="E38" s="28">
        <v>2</v>
      </c>
      <c r="F38" s="28">
        <v>192.66</v>
      </c>
      <c r="G38" s="44">
        <f t="shared" si="0"/>
        <v>385.32</v>
      </c>
    </row>
    <row r="39" spans="1:7" ht="12.75">
      <c r="A39" s="51" t="s">
        <v>314</v>
      </c>
      <c r="B39" s="19" t="s">
        <v>146</v>
      </c>
      <c r="C39" s="22" t="s">
        <v>147</v>
      </c>
      <c r="D39" s="27" t="s">
        <v>42</v>
      </c>
      <c r="E39" s="28">
        <v>19.6</v>
      </c>
      <c r="F39" s="28">
        <v>9.64</v>
      </c>
      <c r="G39" s="44">
        <f t="shared" si="0"/>
        <v>188.94</v>
      </c>
    </row>
    <row r="40" spans="1:7" ht="12.75">
      <c r="A40" s="51"/>
      <c r="B40" s="20" t="s">
        <v>148</v>
      </c>
      <c r="C40" s="21" t="s">
        <v>149</v>
      </c>
      <c r="D40" s="27"/>
      <c r="E40" s="28"/>
      <c r="F40" s="45"/>
      <c r="G40" s="44">
        <f t="shared" si="0"/>
        <v>0</v>
      </c>
    </row>
    <row r="41" spans="1:7" ht="12.75">
      <c r="A41" s="51" t="s">
        <v>315</v>
      </c>
      <c r="B41" s="19" t="s">
        <v>150</v>
      </c>
      <c r="C41" s="22" t="s">
        <v>151</v>
      </c>
      <c r="D41" s="27" t="s">
        <v>45</v>
      </c>
      <c r="E41" s="28">
        <v>1</v>
      </c>
      <c r="F41" s="28">
        <v>86.94</v>
      </c>
      <c r="G41" s="44">
        <f t="shared" si="0"/>
        <v>86.94</v>
      </c>
    </row>
    <row r="42" spans="1:7" ht="12.75">
      <c r="A42" s="51" t="s">
        <v>316</v>
      </c>
      <c r="B42" s="19" t="s">
        <v>152</v>
      </c>
      <c r="C42" s="22" t="s">
        <v>153</v>
      </c>
      <c r="D42" s="27" t="s">
        <v>45</v>
      </c>
      <c r="E42" s="28">
        <v>1</v>
      </c>
      <c r="F42" s="28">
        <v>81.94</v>
      </c>
      <c r="G42" s="44">
        <f t="shared" si="0"/>
        <v>81.94</v>
      </c>
    </row>
    <row r="43" spans="1:7" ht="24">
      <c r="A43" s="51"/>
      <c r="B43" s="20" t="s">
        <v>154</v>
      </c>
      <c r="C43" s="21" t="s">
        <v>155</v>
      </c>
      <c r="D43" s="27"/>
      <c r="E43" s="28"/>
      <c r="F43" s="45"/>
      <c r="G43" s="44">
        <f t="shared" si="0"/>
        <v>0</v>
      </c>
    </row>
    <row r="44" spans="1:7" ht="12.75">
      <c r="A44" s="51" t="s">
        <v>317</v>
      </c>
      <c r="B44" s="19" t="s">
        <v>156</v>
      </c>
      <c r="C44" s="22" t="s">
        <v>157</v>
      </c>
      <c r="D44" s="27" t="s">
        <v>45</v>
      </c>
      <c r="E44" s="28">
        <v>1</v>
      </c>
      <c r="F44" s="28">
        <v>627.98</v>
      </c>
      <c r="G44" s="44">
        <f t="shared" si="0"/>
        <v>627.98</v>
      </c>
    </row>
    <row r="45" spans="1:7" ht="12.75">
      <c r="A45" s="51" t="s">
        <v>318</v>
      </c>
      <c r="B45" s="19" t="s">
        <v>158</v>
      </c>
      <c r="C45" s="22" t="s">
        <v>159</v>
      </c>
      <c r="D45" s="27" t="s">
        <v>45</v>
      </c>
      <c r="E45" s="28">
        <v>1</v>
      </c>
      <c r="F45" s="28">
        <v>694.35</v>
      </c>
      <c r="G45" s="44">
        <f t="shared" si="0"/>
        <v>694.35</v>
      </c>
    </row>
    <row r="46" spans="1:7" ht="12.75">
      <c r="A46" s="33">
        <v>7</v>
      </c>
      <c r="B46" s="24"/>
      <c r="C46" s="16" t="s">
        <v>54</v>
      </c>
      <c r="D46" s="42"/>
      <c r="E46" s="39"/>
      <c r="F46" s="39"/>
      <c r="G46" s="48">
        <f t="shared" si="0"/>
        <v>0</v>
      </c>
    </row>
    <row r="47" spans="1:7" ht="12.75">
      <c r="A47" s="50"/>
      <c r="B47" s="20" t="s">
        <v>78</v>
      </c>
      <c r="C47" s="21" t="s">
        <v>0</v>
      </c>
      <c r="D47" s="27"/>
      <c r="E47" s="28"/>
      <c r="F47" s="28"/>
      <c r="G47" s="44">
        <f t="shared" si="0"/>
        <v>0</v>
      </c>
    </row>
    <row r="48" spans="1:7" ht="12.75">
      <c r="A48" s="51" t="s">
        <v>319</v>
      </c>
      <c r="B48" s="19" t="s">
        <v>79</v>
      </c>
      <c r="C48" s="22" t="s">
        <v>1</v>
      </c>
      <c r="D48" s="27" t="s">
        <v>43</v>
      </c>
      <c r="E48" s="28">
        <v>9.32</v>
      </c>
      <c r="F48" s="28">
        <v>409.02</v>
      </c>
      <c r="G48" s="44">
        <f t="shared" si="0"/>
        <v>3812.07</v>
      </c>
    </row>
    <row r="49" spans="1:7" ht="12.75">
      <c r="A49" s="51"/>
      <c r="B49" s="20" t="s">
        <v>160</v>
      </c>
      <c r="C49" s="21" t="s">
        <v>161</v>
      </c>
      <c r="D49" s="27"/>
      <c r="E49" s="28"/>
      <c r="F49" s="28"/>
      <c r="G49" s="44">
        <f t="shared" si="0"/>
        <v>0</v>
      </c>
    </row>
    <row r="50" spans="1:7" ht="24">
      <c r="A50" s="51" t="s">
        <v>320</v>
      </c>
      <c r="B50" s="19" t="s">
        <v>162</v>
      </c>
      <c r="C50" s="22" t="s">
        <v>163</v>
      </c>
      <c r="D50" s="27" t="s">
        <v>43</v>
      </c>
      <c r="E50" s="40">
        <v>0.24</v>
      </c>
      <c r="F50" s="28">
        <v>337.06</v>
      </c>
      <c r="G50" s="44">
        <f t="shared" si="0"/>
        <v>80.89</v>
      </c>
    </row>
    <row r="51" spans="1:7" ht="24" customHeight="1">
      <c r="A51" s="51" t="s">
        <v>321</v>
      </c>
      <c r="B51" s="19" t="s">
        <v>164</v>
      </c>
      <c r="C51" s="22" t="s">
        <v>165</v>
      </c>
      <c r="D51" s="27" t="s">
        <v>43</v>
      </c>
      <c r="E51" s="40">
        <v>1</v>
      </c>
      <c r="F51" s="28">
        <v>281.09</v>
      </c>
      <c r="G51" s="44">
        <f t="shared" si="0"/>
        <v>281.09</v>
      </c>
    </row>
    <row r="52" spans="1:7" ht="12.75">
      <c r="A52" s="33">
        <v>8</v>
      </c>
      <c r="B52" s="24"/>
      <c r="C52" s="16" t="s">
        <v>166</v>
      </c>
      <c r="D52" s="42"/>
      <c r="E52" s="39"/>
      <c r="F52" s="39"/>
      <c r="G52" s="48">
        <f t="shared" si="0"/>
        <v>0</v>
      </c>
    </row>
    <row r="53" spans="1:7" ht="12.75">
      <c r="A53" s="51"/>
      <c r="B53" s="20" t="s">
        <v>167</v>
      </c>
      <c r="C53" s="21" t="s">
        <v>168</v>
      </c>
      <c r="D53" s="27"/>
      <c r="E53" s="28"/>
      <c r="F53" s="28"/>
      <c r="G53" s="44">
        <f t="shared" si="0"/>
        <v>0</v>
      </c>
    </row>
    <row r="54" spans="1:7" ht="12.75">
      <c r="A54" s="51" t="s">
        <v>322</v>
      </c>
      <c r="B54" s="19" t="s">
        <v>169</v>
      </c>
      <c r="C54" s="22" t="s">
        <v>170</v>
      </c>
      <c r="D54" s="27" t="s">
        <v>43</v>
      </c>
      <c r="E54" s="40">
        <v>1.24</v>
      </c>
      <c r="F54" s="28">
        <v>75.1</v>
      </c>
      <c r="G54" s="44">
        <f t="shared" si="0"/>
        <v>93.12</v>
      </c>
    </row>
    <row r="55" spans="1:7" ht="12.75">
      <c r="A55" s="33">
        <v>9</v>
      </c>
      <c r="B55" s="24"/>
      <c r="C55" s="16" t="s">
        <v>12</v>
      </c>
      <c r="D55" s="42"/>
      <c r="E55" s="39"/>
      <c r="F55" s="39"/>
      <c r="G55" s="48">
        <f t="shared" si="0"/>
        <v>0</v>
      </c>
    </row>
    <row r="56" spans="1:7" ht="12.75">
      <c r="A56" s="50"/>
      <c r="B56" s="20" t="s">
        <v>80</v>
      </c>
      <c r="C56" s="21" t="s">
        <v>13</v>
      </c>
      <c r="D56" s="27"/>
      <c r="E56" s="28"/>
      <c r="F56" s="28"/>
      <c r="G56" s="44">
        <f t="shared" si="0"/>
        <v>0</v>
      </c>
    </row>
    <row r="57" spans="1:7" ht="36">
      <c r="A57" s="51" t="s">
        <v>323</v>
      </c>
      <c r="B57" s="19" t="s">
        <v>81</v>
      </c>
      <c r="C57" s="22" t="s">
        <v>9</v>
      </c>
      <c r="D57" s="27" t="s">
        <v>43</v>
      </c>
      <c r="E57" s="28">
        <v>23.34</v>
      </c>
      <c r="F57" s="28">
        <v>142.74</v>
      </c>
      <c r="G57" s="44">
        <f t="shared" si="0"/>
        <v>3331.55</v>
      </c>
    </row>
    <row r="58" spans="1:7" ht="12.75">
      <c r="A58" s="50"/>
      <c r="B58" s="20" t="s">
        <v>82</v>
      </c>
      <c r="C58" s="21" t="s">
        <v>7</v>
      </c>
      <c r="D58" s="27"/>
      <c r="E58" s="28"/>
      <c r="F58" s="28"/>
      <c r="G58" s="44">
        <f t="shared" si="0"/>
        <v>0</v>
      </c>
    </row>
    <row r="59" spans="1:7" ht="24">
      <c r="A59" s="51" t="s">
        <v>324</v>
      </c>
      <c r="B59" s="19" t="s">
        <v>171</v>
      </c>
      <c r="C59" s="22" t="s">
        <v>172</v>
      </c>
      <c r="D59" s="27" t="s">
        <v>43</v>
      </c>
      <c r="E59" s="28">
        <v>23.34</v>
      </c>
      <c r="F59" s="28">
        <v>83.64</v>
      </c>
      <c r="G59" s="44">
        <f t="shared" si="0"/>
        <v>1952.16</v>
      </c>
    </row>
    <row r="60" spans="1:7" ht="12.75" customHeight="1">
      <c r="A60" s="50"/>
      <c r="B60" s="20" t="s">
        <v>83</v>
      </c>
      <c r="C60" s="21" t="s">
        <v>27</v>
      </c>
      <c r="D60" s="27"/>
      <c r="E60" s="28"/>
      <c r="F60" s="28"/>
      <c r="G60" s="44">
        <f t="shared" si="0"/>
        <v>0</v>
      </c>
    </row>
    <row r="61" spans="1:7" ht="12.75">
      <c r="A61" s="51" t="s">
        <v>325</v>
      </c>
      <c r="B61" s="19" t="s">
        <v>84</v>
      </c>
      <c r="C61" s="22" t="s">
        <v>28</v>
      </c>
      <c r="D61" s="27" t="s">
        <v>43</v>
      </c>
      <c r="E61" s="28">
        <v>116.52</v>
      </c>
      <c r="F61" s="28">
        <v>39.77</v>
      </c>
      <c r="G61" s="44">
        <f t="shared" si="0"/>
        <v>4634</v>
      </c>
    </row>
    <row r="62" spans="1:7" ht="12.75">
      <c r="A62" s="51" t="s">
        <v>326</v>
      </c>
      <c r="B62" s="19" t="s">
        <v>85</v>
      </c>
      <c r="C62" s="22" t="s">
        <v>29</v>
      </c>
      <c r="D62" s="27" t="s">
        <v>43</v>
      </c>
      <c r="E62" s="28">
        <v>116.52</v>
      </c>
      <c r="F62" s="28">
        <v>34.97</v>
      </c>
      <c r="G62" s="44">
        <f t="shared" si="0"/>
        <v>4074.7</v>
      </c>
    </row>
    <row r="63" spans="1:7" ht="12.75">
      <c r="A63" s="33">
        <v>10</v>
      </c>
      <c r="B63" s="24"/>
      <c r="C63" s="16" t="s">
        <v>34</v>
      </c>
      <c r="D63" s="42"/>
      <c r="E63" s="39"/>
      <c r="F63" s="39"/>
      <c r="G63" s="48">
        <f t="shared" si="0"/>
        <v>0</v>
      </c>
    </row>
    <row r="64" spans="1:7" ht="12.75">
      <c r="A64" s="50"/>
      <c r="B64" s="20" t="s">
        <v>86</v>
      </c>
      <c r="C64" s="21" t="s">
        <v>37</v>
      </c>
      <c r="D64" s="27"/>
      <c r="E64" s="28"/>
      <c r="F64" s="28">
        <v>0</v>
      </c>
      <c r="G64" s="44">
        <f t="shared" si="0"/>
        <v>0</v>
      </c>
    </row>
    <row r="65" spans="1:7" ht="12.75">
      <c r="A65" s="51" t="s">
        <v>327</v>
      </c>
      <c r="B65" s="19" t="s">
        <v>173</v>
      </c>
      <c r="C65" s="22" t="s">
        <v>174</v>
      </c>
      <c r="D65" s="27" t="s">
        <v>43</v>
      </c>
      <c r="E65" s="28">
        <v>19.06</v>
      </c>
      <c r="F65" s="28">
        <v>43.1</v>
      </c>
      <c r="G65" s="44">
        <f t="shared" si="0"/>
        <v>821.49</v>
      </c>
    </row>
    <row r="66" spans="1:7" ht="24">
      <c r="A66" s="51" t="s">
        <v>328</v>
      </c>
      <c r="B66" s="19" t="s">
        <v>87</v>
      </c>
      <c r="C66" s="22" t="s">
        <v>35</v>
      </c>
      <c r="D66" s="27" t="s">
        <v>43</v>
      </c>
      <c r="E66" s="28">
        <v>19.06</v>
      </c>
      <c r="F66" s="28">
        <v>35.89</v>
      </c>
      <c r="G66" s="44">
        <f t="shared" si="0"/>
        <v>684.06</v>
      </c>
    </row>
    <row r="67" spans="1:7" ht="12.75">
      <c r="A67" s="33">
        <v>11</v>
      </c>
      <c r="B67" s="24"/>
      <c r="C67" s="16" t="s">
        <v>14</v>
      </c>
      <c r="D67" s="42"/>
      <c r="E67" s="39"/>
      <c r="F67" s="39"/>
      <c r="G67" s="48">
        <f t="shared" si="0"/>
        <v>0</v>
      </c>
    </row>
    <row r="68" spans="1:7" ht="12.75">
      <c r="A68" s="50"/>
      <c r="B68" s="20" t="s">
        <v>175</v>
      </c>
      <c r="C68" s="21" t="s">
        <v>176</v>
      </c>
      <c r="D68" s="27"/>
      <c r="E68" s="28"/>
      <c r="F68" s="28"/>
      <c r="G68" s="44">
        <f t="shared" si="0"/>
        <v>0</v>
      </c>
    </row>
    <row r="69" spans="1:7" ht="24" customHeight="1">
      <c r="A69" s="51" t="s">
        <v>329</v>
      </c>
      <c r="B69" s="19" t="s">
        <v>177</v>
      </c>
      <c r="C69" s="22" t="s">
        <v>178</v>
      </c>
      <c r="D69" s="27" t="s">
        <v>45</v>
      </c>
      <c r="E69" s="28">
        <v>1</v>
      </c>
      <c r="F69" s="28">
        <v>235.07</v>
      </c>
      <c r="G69" s="44">
        <f t="shared" si="0"/>
        <v>235.07</v>
      </c>
    </row>
    <row r="70" spans="1:7" ht="36">
      <c r="A70" s="51" t="s">
        <v>330</v>
      </c>
      <c r="B70" s="19" t="s">
        <v>179</v>
      </c>
      <c r="C70" s="22" t="s">
        <v>180</v>
      </c>
      <c r="D70" s="27" t="s">
        <v>45</v>
      </c>
      <c r="E70" s="28">
        <v>1</v>
      </c>
      <c r="F70" s="28">
        <v>141.77</v>
      </c>
      <c r="G70" s="44">
        <f t="shared" si="0"/>
        <v>141.77</v>
      </c>
    </row>
    <row r="71" spans="1:7" ht="12.75">
      <c r="A71" s="51"/>
      <c r="B71" s="20" t="s">
        <v>88</v>
      </c>
      <c r="C71" s="21" t="s">
        <v>15</v>
      </c>
      <c r="D71" s="27"/>
      <c r="E71" s="28"/>
      <c r="F71" s="28"/>
      <c r="G71" s="44">
        <f t="shared" si="0"/>
        <v>0</v>
      </c>
    </row>
    <row r="72" spans="1:7" ht="12.75">
      <c r="A72" s="51" t="s">
        <v>331</v>
      </c>
      <c r="B72" s="19" t="s">
        <v>181</v>
      </c>
      <c r="C72" s="22" t="s">
        <v>182</v>
      </c>
      <c r="D72" s="27" t="s">
        <v>16</v>
      </c>
      <c r="E72" s="28">
        <v>4</v>
      </c>
      <c r="F72" s="28">
        <v>68.39</v>
      </c>
      <c r="G72" s="44">
        <f t="shared" si="0"/>
        <v>273.56</v>
      </c>
    </row>
    <row r="73" spans="1:7" ht="12" customHeight="1">
      <c r="A73" s="51" t="s">
        <v>332</v>
      </c>
      <c r="B73" s="19" t="s">
        <v>183</v>
      </c>
      <c r="C73" s="22" t="s">
        <v>184</v>
      </c>
      <c r="D73" s="27" t="s">
        <v>16</v>
      </c>
      <c r="E73" s="28">
        <v>1</v>
      </c>
      <c r="F73" s="28">
        <v>125.66</v>
      </c>
      <c r="G73" s="44">
        <f aca="true" t="shared" si="1" ref="G73:G136">E73*F73</f>
        <v>125.66</v>
      </c>
    </row>
    <row r="74" spans="1:7" ht="12.75">
      <c r="A74" s="51" t="s">
        <v>333</v>
      </c>
      <c r="B74" s="19" t="s">
        <v>89</v>
      </c>
      <c r="C74" s="22" t="s">
        <v>17</v>
      </c>
      <c r="D74" s="27" t="s">
        <v>16</v>
      </c>
      <c r="E74" s="28">
        <v>3</v>
      </c>
      <c r="F74" s="28">
        <v>257.45</v>
      </c>
      <c r="G74" s="44">
        <f t="shared" si="1"/>
        <v>772.35</v>
      </c>
    </row>
    <row r="75" spans="1:7" ht="12.75">
      <c r="A75" s="51" t="s">
        <v>334</v>
      </c>
      <c r="B75" s="19" t="s">
        <v>185</v>
      </c>
      <c r="C75" s="22" t="s">
        <v>186</v>
      </c>
      <c r="D75" s="27" t="s">
        <v>16</v>
      </c>
      <c r="E75" s="28">
        <v>1</v>
      </c>
      <c r="F75" s="28">
        <v>82.9</v>
      </c>
      <c r="G75" s="44">
        <f t="shared" si="1"/>
        <v>82.9</v>
      </c>
    </row>
    <row r="76" spans="1:7" ht="12.75">
      <c r="A76" s="51" t="s">
        <v>335</v>
      </c>
      <c r="B76" s="19" t="s">
        <v>187</v>
      </c>
      <c r="C76" s="22" t="s">
        <v>188</v>
      </c>
      <c r="D76" s="27" t="s">
        <v>16</v>
      </c>
      <c r="E76" s="28">
        <v>2</v>
      </c>
      <c r="F76" s="28">
        <v>63.83</v>
      </c>
      <c r="G76" s="44">
        <f t="shared" si="1"/>
        <v>127.66</v>
      </c>
    </row>
    <row r="77" spans="1:7" ht="12.75" customHeight="1">
      <c r="A77" s="51" t="s">
        <v>336</v>
      </c>
      <c r="B77" s="19" t="s">
        <v>189</v>
      </c>
      <c r="C77" s="22" t="s">
        <v>190</v>
      </c>
      <c r="D77" s="27" t="s">
        <v>16</v>
      </c>
      <c r="E77" s="28">
        <v>2</v>
      </c>
      <c r="F77" s="28">
        <v>105.32</v>
      </c>
      <c r="G77" s="44">
        <f t="shared" si="1"/>
        <v>210.64</v>
      </c>
    </row>
    <row r="78" spans="1:7" ht="12.75">
      <c r="A78" s="51"/>
      <c r="B78" s="20" t="s">
        <v>191</v>
      </c>
      <c r="C78" s="21" t="s">
        <v>192</v>
      </c>
      <c r="D78" s="27"/>
      <c r="E78" s="28"/>
      <c r="F78" s="28"/>
      <c r="G78" s="44">
        <f t="shared" si="1"/>
        <v>0</v>
      </c>
    </row>
    <row r="79" spans="1:7" ht="12.75" customHeight="1">
      <c r="A79" s="51" t="s">
        <v>337</v>
      </c>
      <c r="B79" s="19" t="s">
        <v>193</v>
      </c>
      <c r="C79" s="22" t="s">
        <v>194</v>
      </c>
      <c r="D79" s="27" t="s">
        <v>42</v>
      </c>
      <c r="E79" s="28">
        <v>6</v>
      </c>
      <c r="F79" s="28">
        <v>39.61</v>
      </c>
      <c r="G79" s="44">
        <f t="shared" si="1"/>
        <v>237.66</v>
      </c>
    </row>
    <row r="80" spans="1:7" ht="12.75">
      <c r="A80" s="51"/>
      <c r="B80" s="20" t="s">
        <v>195</v>
      </c>
      <c r="C80" s="21" t="s">
        <v>196</v>
      </c>
      <c r="D80" s="27"/>
      <c r="E80" s="28"/>
      <c r="F80" s="28"/>
      <c r="G80" s="44">
        <f t="shared" si="1"/>
        <v>0</v>
      </c>
    </row>
    <row r="81" spans="1:7" ht="12.75" customHeight="1">
      <c r="A81" s="51" t="s">
        <v>338</v>
      </c>
      <c r="B81" s="19" t="s">
        <v>197</v>
      </c>
      <c r="C81" s="22" t="s">
        <v>198</v>
      </c>
      <c r="D81" s="27" t="s">
        <v>45</v>
      </c>
      <c r="E81" s="28">
        <v>2</v>
      </c>
      <c r="F81" s="28">
        <v>56.61</v>
      </c>
      <c r="G81" s="44">
        <f t="shared" si="1"/>
        <v>113.22</v>
      </c>
    </row>
    <row r="82" spans="1:7" ht="12.75" customHeight="1">
      <c r="A82" s="51" t="s">
        <v>339</v>
      </c>
      <c r="B82" s="19" t="s">
        <v>199</v>
      </c>
      <c r="C82" s="22" t="s">
        <v>200</v>
      </c>
      <c r="D82" s="27" t="s">
        <v>45</v>
      </c>
      <c r="E82" s="28">
        <v>1</v>
      </c>
      <c r="F82" s="28">
        <v>57.02</v>
      </c>
      <c r="G82" s="44">
        <f t="shared" si="1"/>
        <v>57.02</v>
      </c>
    </row>
    <row r="83" spans="1:7" ht="24">
      <c r="A83" s="51" t="s">
        <v>340</v>
      </c>
      <c r="B83" s="19" t="s">
        <v>201</v>
      </c>
      <c r="C83" s="22" t="s">
        <v>202</v>
      </c>
      <c r="D83" s="27" t="s">
        <v>45</v>
      </c>
      <c r="E83" s="28">
        <v>1</v>
      </c>
      <c r="F83" s="28">
        <v>142.13</v>
      </c>
      <c r="G83" s="44">
        <f t="shared" si="1"/>
        <v>142.13</v>
      </c>
    </row>
    <row r="84" spans="1:7" ht="12.75" customHeight="1">
      <c r="A84" s="51" t="s">
        <v>341</v>
      </c>
      <c r="B84" s="19" t="s">
        <v>203</v>
      </c>
      <c r="C84" s="22" t="s">
        <v>204</v>
      </c>
      <c r="D84" s="27" t="s">
        <v>45</v>
      </c>
      <c r="E84" s="28">
        <v>2</v>
      </c>
      <c r="F84" s="28">
        <v>38.45</v>
      </c>
      <c r="G84" s="44">
        <f t="shared" si="1"/>
        <v>76.9</v>
      </c>
    </row>
    <row r="85" spans="1:7" ht="12.75" customHeight="1">
      <c r="A85" s="51" t="s">
        <v>342</v>
      </c>
      <c r="B85" s="19" t="s">
        <v>205</v>
      </c>
      <c r="C85" s="22" t="s">
        <v>206</v>
      </c>
      <c r="D85" s="27" t="s">
        <v>45</v>
      </c>
      <c r="E85" s="28">
        <v>1</v>
      </c>
      <c r="F85" s="28">
        <v>413.87</v>
      </c>
      <c r="G85" s="44">
        <f t="shared" si="1"/>
        <v>413.87</v>
      </c>
    </row>
    <row r="86" spans="1:7" ht="12.75">
      <c r="A86" s="51"/>
      <c r="B86" s="20" t="s">
        <v>207</v>
      </c>
      <c r="C86" s="21" t="s">
        <v>208</v>
      </c>
      <c r="D86" s="27"/>
      <c r="E86" s="28"/>
      <c r="F86" s="28"/>
      <c r="G86" s="44">
        <f t="shared" si="1"/>
        <v>0</v>
      </c>
    </row>
    <row r="87" spans="1:7" ht="24">
      <c r="A87" s="51" t="s">
        <v>343</v>
      </c>
      <c r="B87" s="19" t="s">
        <v>209</v>
      </c>
      <c r="C87" s="22" t="s">
        <v>210</v>
      </c>
      <c r="D87" s="27" t="s">
        <v>45</v>
      </c>
      <c r="E87" s="28">
        <v>1</v>
      </c>
      <c r="F87" s="28">
        <v>66.02</v>
      </c>
      <c r="G87" s="44">
        <f t="shared" si="1"/>
        <v>66.02</v>
      </c>
    </row>
    <row r="88" spans="1:7" ht="12.75">
      <c r="A88" s="51" t="s">
        <v>344</v>
      </c>
      <c r="B88" s="19" t="s">
        <v>211</v>
      </c>
      <c r="C88" s="22" t="s">
        <v>212</v>
      </c>
      <c r="D88" s="27" t="s">
        <v>45</v>
      </c>
      <c r="E88" s="28">
        <v>1</v>
      </c>
      <c r="F88" s="28">
        <v>66.37</v>
      </c>
      <c r="G88" s="44">
        <f t="shared" si="1"/>
        <v>66.37</v>
      </c>
    </row>
    <row r="89" spans="1:7" ht="12.75">
      <c r="A89" s="51" t="s">
        <v>345</v>
      </c>
      <c r="B89" s="19" t="s">
        <v>213</v>
      </c>
      <c r="C89" s="22" t="s">
        <v>214</v>
      </c>
      <c r="D89" s="27" t="s">
        <v>45</v>
      </c>
      <c r="E89" s="28">
        <v>3</v>
      </c>
      <c r="F89" s="28">
        <v>53.75</v>
      </c>
      <c r="G89" s="44">
        <f t="shared" si="1"/>
        <v>161.25</v>
      </c>
    </row>
    <row r="90" spans="1:7" ht="12.75">
      <c r="A90" s="51"/>
      <c r="B90" s="20" t="s">
        <v>215</v>
      </c>
      <c r="C90" s="21" t="s">
        <v>216</v>
      </c>
      <c r="D90" s="27"/>
      <c r="E90" s="28"/>
      <c r="F90" s="28"/>
      <c r="G90" s="44">
        <f t="shared" si="1"/>
        <v>0</v>
      </c>
    </row>
    <row r="91" spans="1:7" ht="24">
      <c r="A91" s="51" t="s">
        <v>346</v>
      </c>
      <c r="B91" s="19" t="s">
        <v>217</v>
      </c>
      <c r="C91" s="22" t="s">
        <v>218</v>
      </c>
      <c r="D91" s="27" t="s">
        <v>45</v>
      </c>
      <c r="E91" s="28">
        <v>1</v>
      </c>
      <c r="F91" s="28">
        <v>179.44</v>
      </c>
      <c r="G91" s="44">
        <f t="shared" si="1"/>
        <v>179.44</v>
      </c>
    </row>
    <row r="92" spans="1:7" ht="24">
      <c r="A92" s="51" t="s">
        <v>347</v>
      </c>
      <c r="B92" s="19" t="s">
        <v>219</v>
      </c>
      <c r="C92" s="22" t="s">
        <v>220</v>
      </c>
      <c r="D92" s="27" t="s">
        <v>45</v>
      </c>
      <c r="E92" s="28">
        <v>1</v>
      </c>
      <c r="F92" s="28">
        <v>488.34</v>
      </c>
      <c r="G92" s="44">
        <f t="shared" si="1"/>
        <v>488.34</v>
      </c>
    </row>
    <row r="93" spans="1:7" ht="12.75">
      <c r="A93" s="51" t="s">
        <v>348</v>
      </c>
      <c r="B93" s="19" t="s">
        <v>221</v>
      </c>
      <c r="C93" s="22" t="s">
        <v>222</v>
      </c>
      <c r="D93" s="27" t="s">
        <v>45</v>
      </c>
      <c r="E93" s="28">
        <v>1</v>
      </c>
      <c r="F93" s="28">
        <v>146.93</v>
      </c>
      <c r="G93" s="44">
        <f t="shared" si="1"/>
        <v>146.93</v>
      </c>
    </row>
    <row r="94" spans="1:7" ht="12.75">
      <c r="A94" s="33">
        <v>12</v>
      </c>
      <c r="B94" s="24"/>
      <c r="C94" s="16" t="s">
        <v>30</v>
      </c>
      <c r="D94" s="42"/>
      <c r="E94" s="39"/>
      <c r="F94" s="39">
        <v>0</v>
      </c>
      <c r="G94" s="48">
        <f t="shared" si="1"/>
        <v>0</v>
      </c>
    </row>
    <row r="95" spans="1:7" ht="12.75">
      <c r="A95" s="50"/>
      <c r="B95" s="20" t="s">
        <v>90</v>
      </c>
      <c r="C95" s="21" t="s">
        <v>31</v>
      </c>
      <c r="D95" s="27"/>
      <c r="E95" s="28"/>
      <c r="F95" s="28">
        <v>0</v>
      </c>
      <c r="G95" s="44">
        <f t="shared" si="1"/>
        <v>0</v>
      </c>
    </row>
    <row r="96" spans="1:7" ht="12.75" customHeight="1">
      <c r="A96" s="51" t="s">
        <v>349</v>
      </c>
      <c r="B96" s="19" t="s">
        <v>91</v>
      </c>
      <c r="C96" s="22" t="s">
        <v>32</v>
      </c>
      <c r="D96" s="27" t="s">
        <v>45</v>
      </c>
      <c r="E96" s="28">
        <v>1</v>
      </c>
      <c r="F96" s="28">
        <v>2453.64</v>
      </c>
      <c r="G96" s="44">
        <f t="shared" si="1"/>
        <v>2453.64</v>
      </c>
    </row>
    <row r="97" spans="1:7" ht="12.75">
      <c r="A97" s="52"/>
      <c r="B97" s="25" t="s">
        <v>92</v>
      </c>
      <c r="C97" s="26" t="s">
        <v>33</v>
      </c>
      <c r="D97" s="43"/>
      <c r="E97" s="40"/>
      <c r="F97" s="40">
        <v>0</v>
      </c>
      <c r="G97" s="44">
        <f t="shared" si="1"/>
        <v>0</v>
      </c>
    </row>
    <row r="98" spans="1:7" ht="12.75" customHeight="1">
      <c r="A98" s="51" t="s">
        <v>350</v>
      </c>
      <c r="B98" s="19" t="s">
        <v>223</v>
      </c>
      <c r="C98" s="22" t="s">
        <v>224</v>
      </c>
      <c r="D98" s="27" t="s">
        <v>45</v>
      </c>
      <c r="E98" s="28">
        <v>1</v>
      </c>
      <c r="F98" s="28">
        <v>278.6</v>
      </c>
      <c r="G98" s="44">
        <f t="shared" si="1"/>
        <v>278.6</v>
      </c>
    </row>
    <row r="99" spans="1:7" ht="36">
      <c r="A99" s="51" t="s">
        <v>351</v>
      </c>
      <c r="B99" s="19" t="s">
        <v>398</v>
      </c>
      <c r="C99" s="22" t="s">
        <v>104</v>
      </c>
      <c r="D99" s="27" t="s">
        <v>45</v>
      </c>
      <c r="E99" s="28">
        <v>1</v>
      </c>
      <c r="F99" s="28">
        <v>662.13</v>
      </c>
      <c r="G99" s="44">
        <f t="shared" si="1"/>
        <v>662.13</v>
      </c>
    </row>
    <row r="100" spans="1:7" ht="12.75">
      <c r="A100" s="50"/>
      <c r="B100" s="20" t="s">
        <v>93</v>
      </c>
      <c r="C100" s="21" t="s">
        <v>48</v>
      </c>
      <c r="D100" s="27"/>
      <c r="E100" s="28"/>
      <c r="F100" s="28"/>
      <c r="G100" s="44">
        <f t="shared" si="1"/>
        <v>0</v>
      </c>
    </row>
    <row r="101" spans="1:7" ht="24" customHeight="1">
      <c r="A101" s="51" t="s">
        <v>352</v>
      </c>
      <c r="B101" s="19" t="s">
        <v>94</v>
      </c>
      <c r="C101" s="22" t="s">
        <v>105</v>
      </c>
      <c r="D101" s="27" t="s">
        <v>16</v>
      </c>
      <c r="E101" s="28">
        <v>5</v>
      </c>
      <c r="F101" s="28">
        <v>131.95</v>
      </c>
      <c r="G101" s="44">
        <f t="shared" si="1"/>
        <v>659.75</v>
      </c>
    </row>
    <row r="102" spans="1:7" ht="24" customHeight="1">
      <c r="A102" s="51" t="s">
        <v>353</v>
      </c>
      <c r="B102" s="19" t="s">
        <v>95</v>
      </c>
      <c r="C102" s="22" t="s">
        <v>106</v>
      </c>
      <c r="D102" s="27" t="s">
        <v>16</v>
      </c>
      <c r="E102" s="28">
        <v>2</v>
      </c>
      <c r="F102" s="28">
        <v>117.34</v>
      </c>
      <c r="G102" s="44">
        <f t="shared" si="1"/>
        <v>234.68</v>
      </c>
    </row>
    <row r="103" spans="1:7" ht="36">
      <c r="A103" s="51" t="s">
        <v>354</v>
      </c>
      <c r="B103" s="19" t="s">
        <v>225</v>
      </c>
      <c r="C103" s="22" t="s">
        <v>226</v>
      </c>
      <c r="D103" s="27" t="s">
        <v>16</v>
      </c>
      <c r="E103" s="28">
        <v>8</v>
      </c>
      <c r="F103" s="28">
        <v>135.08</v>
      </c>
      <c r="G103" s="44">
        <f t="shared" si="1"/>
        <v>1080.64</v>
      </c>
    </row>
    <row r="104" spans="1:7" ht="36">
      <c r="A104" s="51" t="s">
        <v>355</v>
      </c>
      <c r="B104" s="19" t="s">
        <v>227</v>
      </c>
      <c r="C104" s="22" t="s">
        <v>228</v>
      </c>
      <c r="D104" s="27" t="s">
        <v>16</v>
      </c>
      <c r="E104" s="28">
        <v>1</v>
      </c>
      <c r="F104" s="28">
        <v>311.93</v>
      </c>
      <c r="G104" s="44">
        <f t="shared" si="1"/>
        <v>311.93</v>
      </c>
    </row>
    <row r="105" spans="1:7" ht="24" customHeight="1">
      <c r="A105" s="51" t="s">
        <v>356</v>
      </c>
      <c r="B105" s="19" t="s">
        <v>229</v>
      </c>
      <c r="C105" s="22" t="s">
        <v>49</v>
      </c>
      <c r="D105" s="27" t="s">
        <v>16</v>
      </c>
      <c r="E105" s="28">
        <v>6</v>
      </c>
      <c r="F105" s="28">
        <v>85.75</v>
      </c>
      <c r="G105" s="44">
        <f t="shared" si="1"/>
        <v>514.5</v>
      </c>
    </row>
    <row r="106" spans="1:7" ht="24">
      <c r="A106" s="51" t="s">
        <v>357</v>
      </c>
      <c r="B106" s="19" t="s">
        <v>96</v>
      </c>
      <c r="C106" s="22" t="s">
        <v>11</v>
      </c>
      <c r="D106" s="27" t="s">
        <v>16</v>
      </c>
      <c r="E106" s="28">
        <v>5</v>
      </c>
      <c r="F106" s="28">
        <v>195.06</v>
      </c>
      <c r="G106" s="44">
        <f t="shared" si="1"/>
        <v>975.3</v>
      </c>
    </row>
    <row r="107" spans="1:7" ht="12.75">
      <c r="A107" s="50"/>
      <c r="B107" s="20" t="s">
        <v>97</v>
      </c>
      <c r="C107" s="21" t="s">
        <v>22</v>
      </c>
      <c r="D107" s="27"/>
      <c r="E107" s="28"/>
      <c r="F107" s="28"/>
      <c r="G107" s="44">
        <f t="shared" si="1"/>
        <v>0</v>
      </c>
    </row>
    <row r="108" spans="1:7" ht="36">
      <c r="A108" s="51" t="s">
        <v>358</v>
      </c>
      <c r="B108" s="19" t="s">
        <v>230</v>
      </c>
      <c r="C108" s="22" t="s">
        <v>231</v>
      </c>
      <c r="D108" s="27" t="s">
        <v>45</v>
      </c>
      <c r="E108" s="28">
        <v>3</v>
      </c>
      <c r="F108" s="28">
        <v>194.28</v>
      </c>
      <c r="G108" s="44">
        <f t="shared" si="1"/>
        <v>582.84</v>
      </c>
    </row>
    <row r="109" spans="1:7" ht="12.75">
      <c r="A109" s="50"/>
      <c r="B109" s="20" t="s">
        <v>98</v>
      </c>
      <c r="C109" s="21" t="s">
        <v>36</v>
      </c>
      <c r="D109" s="27"/>
      <c r="E109" s="28"/>
      <c r="F109" s="28"/>
      <c r="G109" s="44">
        <f t="shared" si="1"/>
        <v>0</v>
      </c>
    </row>
    <row r="110" spans="1:7" ht="36">
      <c r="A110" s="51" t="s">
        <v>359</v>
      </c>
      <c r="B110" s="19" t="s">
        <v>99</v>
      </c>
      <c r="C110" s="22" t="s">
        <v>107</v>
      </c>
      <c r="D110" s="27" t="s">
        <v>45</v>
      </c>
      <c r="E110" s="28">
        <v>1</v>
      </c>
      <c r="F110" s="28">
        <v>2880.83</v>
      </c>
      <c r="G110" s="44">
        <f t="shared" si="1"/>
        <v>2880.83</v>
      </c>
    </row>
    <row r="111" spans="1:7" ht="33" customHeight="1">
      <c r="A111" s="55" t="s">
        <v>360</v>
      </c>
      <c r="B111" s="57" t="s">
        <v>397</v>
      </c>
      <c r="C111" s="53" t="s">
        <v>269</v>
      </c>
      <c r="D111" s="43" t="s">
        <v>45</v>
      </c>
      <c r="E111" s="40">
        <v>4</v>
      </c>
      <c r="F111" s="40">
        <v>239.06</v>
      </c>
      <c r="G111" s="54">
        <f t="shared" si="1"/>
        <v>956.24</v>
      </c>
    </row>
    <row r="112" spans="1:7" ht="24">
      <c r="A112" s="51"/>
      <c r="B112" s="20" t="s">
        <v>232</v>
      </c>
      <c r="C112" s="21" t="s">
        <v>233</v>
      </c>
      <c r="D112" s="27"/>
      <c r="E112" s="28"/>
      <c r="F112" s="28"/>
      <c r="G112" s="44">
        <f t="shared" si="1"/>
        <v>0</v>
      </c>
    </row>
    <row r="113" spans="1:7" ht="24" customHeight="1">
      <c r="A113" s="51" t="s">
        <v>361</v>
      </c>
      <c r="B113" s="19" t="s">
        <v>234</v>
      </c>
      <c r="C113" s="22" t="s">
        <v>235</v>
      </c>
      <c r="D113" s="27" t="s">
        <v>45</v>
      </c>
      <c r="E113" s="28">
        <v>3</v>
      </c>
      <c r="F113" s="28">
        <v>78.01</v>
      </c>
      <c r="G113" s="44">
        <f t="shared" si="1"/>
        <v>234.03</v>
      </c>
    </row>
    <row r="114" spans="1:7" ht="24.75" customHeight="1">
      <c r="A114" s="51" t="s">
        <v>362</v>
      </c>
      <c r="B114" s="19" t="s">
        <v>236</v>
      </c>
      <c r="C114" s="22" t="s">
        <v>237</v>
      </c>
      <c r="D114" s="27" t="s">
        <v>45</v>
      </c>
      <c r="E114" s="28">
        <v>2</v>
      </c>
      <c r="F114" s="28">
        <v>87.41</v>
      </c>
      <c r="G114" s="44">
        <f t="shared" si="1"/>
        <v>174.82</v>
      </c>
    </row>
    <row r="115" spans="1:7" ht="12.75">
      <c r="A115" s="51" t="s">
        <v>363</v>
      </c>
      <c r="B115" s="19" t="s">
        <v>238</v>
      </c>
      <c r="C115" s="22" t="s">
        <v>239</v>
      </c>
      <c r="D115" s="27" t="s">
        <v>45</v>
      </c>
      <c r="E115" s="28">
        <v>8</v>
      </c>
      <c r="F115" s="28">
        <v>23.8</v>
      </c>
      <c r="G115" s="44">
        <f t="shared" si="1"/>
        <v>190.4</v>
      </c>
    </row>
    <row r="116" spans="1:7" ht="12.75">
      <c r="A116" s="51" t="s">
        <v>364</v>
      </c>
      <c r="B116" s="19" t="s">
        <v>240</v>
      </c>
      <c r="C116" s="22" t="s">
        <v>241</v>
      </c>
      <c r="D116" s="27" t="s">
        <v>45</v>
      </c>
      <c r="E116" s="28">
        <v>6</v>
      </c>
      <c r="F116" s="28">
        <v>14.86</v>
      </c>
      <c r="G116" s="44">
        <f t="shared" si="1"/>
        <v>89.16</v>
      </c>
    </row>
    <row r="117" spans="1:7" ht="12.75">
      <c r="A117" s="50"/>
      <c r="B117" s="20" t="s">
        <v>242</v>
      </c>
      <c r="C117" s="21" t="s">
        <v>216</v>
      </c>
      <c r="D117" s="27"/>
      <c r="E117" s="28"/>
      <c r="F117" s="28"/>
      <c r="G117" s="44">
        <f t="shared" si="1"/>
        <v>0</v>
      </c>
    </row>
    <row r="118" spans="1:7" ht="12.75">
      <c r="A118" s="51" t="s">
        <v>365</v>
      </c>
      <c r="B118" s="19" t="s">
        <v>243</v>
      </c>
      <c r="C118" s="22" t="s">
        <v>244</v>
      </c>
      <c r="D118" s="27" t="s">
        <v>45</v>
      </c>
      <c r="E118" s="28">
        <v>1</v>
      </c>
      <c r="F118" s="28">
        <v>67.85</v>
      </c>
      <c r="G118" s="44">
        <f t="shared" si="1"/>
        <v>67.85</v>
      </c>
    </row>
    <row r="119" spans="1:7" ht="12.75">
      <c r="A119" s="33">
        <v>13</v>
      </c>
      <c r="B119" s="24"/>
      <c r="C119" s="16" t="s">
        <v>51</v>
      </c>
      <c r="D119" s="42"/>
      <c r="E119" s="39"/>
      <c r="F119" s="39"/>
      <c r="G119" s="48">
        <f t="shared" si="1"/>
        <v>0</v>
      </c>
    </row>
    <row r="120" spans="1:7" ht="12.75">
      <c r="A120" s="50"/>
      <c r="B120" s="20" t="s">
        <v>245</v>
      </c>
      <c r="C120" s="21" t="s">
        <v>246</v>
      </c>
      <c r="D120" s="27"/>
      <c r="E120" s="28"/>
      <c r="F120" s="28"/>
      <c r="G120" s="44">
        <f t="shared" si="1"/>
        <v>0</v>
      </c>
    </row>
    <row r="121" spans="1:7" ht="24">
      <c r="A121" s="51" t="s">
        <v>366</v>
      </c>
      <c r="B121" s="19" t="s">
        <v>247</v>
      </c>
      <c r="C121" s="22" t="s">
        <v>248</v>
      </c>
      <c r="D121" s="27" t="s">
        <v>43</v>
      </c>
      <c r="E121" s="28">
        <v>457</v>
      </c>
      <c r="F121" s="28">
        <v>15.5</v>
      </c>
      <c r="G121" s="44">
        <f t="shared" si="1"/>
        <v>7083.5</v>
      </c>
    </row>
    <row r="122" spans="1:7" ht="12.75">
      <c r="A122" s="50"/>
      <c r="B122" s="20" t="s">
        <v>249</v>
      </c>
      <c r="C122" s="21" t="s">
        <v>250</v>
      </c>
      <c r="D122" s="27"/>
      <c r="E122" s="28"/>
      <c r="F122" s="28"/>
      <c r="G122" s="44">
        <f t="shared" si="1"/>
        <v>0</v>
      </c>
    </row>
    <row r="123" spans="1:7" ht="36">
      <c r="A123" s="51" t="s">
        <v>367</v>
      </c>
      <c r="B123" s="19" t="s">
        <v>251</v>
      </c>
      <c r="C123" s="22" t="s">
        <v>252</v>
      </c>
      <c r="D123" s="27" t="s">
        <v>43</v>
      </c>
      <c r="E123" s="28">
        <v>18.64</v>
      </c>
      <c r="F123" s="28">
        <v>14.87</v>
      </c>
      <c r="G123" s="44">
        <f t="shared" si="1"/>
        <v>277.18</v>
      </c>
    </row>
    <row r="124" spans="1:7" ht="12.75">
      <c r="A124" s="51"/>
      <c r="B124" s="20" t="s">
        <v>253</v>
      </c>
      <c r="C124" s="21" t="s">
        <v>254</v>
      </c>
      <c r="D124" s="27"/>
      <c r="E124" s="28"/>
      <c r="F124" s="28"/>
      <c r="G124" s="44">
        <f t="shared" si="1"/>
        <v>0</v>
      </c>
    </row>
    <row r="125" spans="1:7" ht="24">
      <c r="A125" s="51" t="s">
        <v>368</v>
      </c>
      <c r="B125" s="19" t="s">
        <v>255</v>
      </c>
      <c r="C125" s="22" t="s">
        <v>256</v>
      </c>
      <c r="D125" s="27" t="s">
        <v>43</v>
      </c>
      <c r="E125" s="28">
        <v>14.77</v>
      </c>
      <c r="F125" s="28">
        <v>17.58</v>
      </c>
      <c r="G125" s="44">
        <f t="shared" si="1"/>
        <v>259.66</v>
      </c>
    </row>
    <row r="126" spans="1:7" ht="12.75">
      <c r="A126" s="33">
        <v>14</v>
      </c>
      <c r="B126" s="24"/>
      <c r="C126" s="16" t="s">
        <v>3</v>
      </c>
      <c r="D126" s="42"/>
      <c r="E126" s="39"/>
      <c r="F126" s="39">
        <v>0</v>
      </c>
      <c r="G126" s="48">
        <f t="shared" si="1"/>
        <v>0</v>
      </c>
    </row>
    <row r="127" spans="1:7" ht="12.75">
      <c r="A127" s="50"/>
      <c r="B127" s="20" t="s">
        <v>100</v>
      </c>
      <c r="C127" s="21" t="s">
        <v>4</v>
      </c>
      <c r="D127" s="27"/>
      <c r="E127" s="28"/>
      <c r="F127" s="28">
        <v>0</v>
      </c>
      <c r="G127" s="44">
        <f t="shared" si="1"/>
        <v>0</v>
      </c>
    </row>
    <row r="128" spans="1:7" ht="24">
      <c r="A128" s="51" t="s">
        <v>369</v>
      </c>
      <c r="B128" s="19" t="s">
        <v>257</v>
      </c>
      <c r="C128" s="22" t="s">
        <v>258</v>
      </c>
      <c r="D128" s="27" t="s">
        <v>42</v>
      </c>
      <c r="E128" s="28">
        <v>72</v>
      </c>
      <c r="F128" s="28">
        <v>69.51</v>
      </c>
      <c r="G128" s="44">
        <f t="shared" si="1"/>
        <v>5004.72</v>
      </c>
    </row>
    <row r="129" spans="1:7" ht="48">
      <c r="A129" s="51" t="s">
        <v>370</v>
      </c>
      <c r="B129" s="19" t="s">
        <v>77</v>
      </c>
      <c r="C129" s="22" t="s">
        <v>259</v>
      </c>
      <c r="D129" s="27" t="s">
        <v>43</v>
      </c>
      <c r="E129" s="28">
        <v>90</v>
      </c>
      <c r="F129" s="28">
        <v>42.12</v>
      </c>
      <c r="G129" s="44">
        <f t="shared" si="1"/>
        <v>3790.8</v>
      </c>
    </row>
    <row r="130" spans="1:7" ht="24">
      <c r="A130" s="51" t="s">
        <v>371</v>
      </c>
      <c r="B130" s="19" t="s">
        <v>260</v>
      </c>
      <c r="C130" s="22" t="s">
        <v>261</v>
      </c>
      <c r="D130" s="27" t="s">
        <v>42</v>
      </c>
      <c r="E130" s="28">
        <v>72</v>
      </c>
      <c r="F130" s="28">
        <v>14.63</v>
      </c>
      <c r="G130" s="44">
        <f t="shared" si="1"/>
        <v>1053.36</v>
      </c>
    </row>
    <row r="131" spans="1:7" ht="12.75">
      <c r="A131" s="50"/>
      <c r="B131" s="20" t="s">
        <v>101</v>
      </c>
      <c r="C131" s="21" t="s">
        <v>5</v>
      </c>
      <c r="D131" s="27"/>
      <c r="E131" s="28"/>
      <c r="F131" s="28">
        <v>0</v>
      </c>
      <c r="G131" s="44">
        <f t="shared" si="1"/>
        <v>0</v>
      </c>
    </row>
    <row r="132" spans="1:7" s="2" customFormat="1" ht="36">
      <c r="A132" s="51" t="s">
        <v>372</v>
      </c>
      <c r="B132" s="19" t="s">
        <v>102</v>
      </c>
      <c r="C132" s="22" t="s">
        <v>262</v>
      </c>
      <c r="D132" s="27" t="s">
        <v>43</v>
      </c>
      <c r="E132" s="28">
        <v>137.83</v>
      </c>
      <c r="F132" s="28">
        <v>59.12</v>
      </c>
      <c r="G132" s="44">
        <f t="shared" si="1"/>
        <v>8148.51</v>
      </c>
    </row>
    <row r="133" spans="1:7" ht="36">
      <c r="A133" s="51" t="s">
        <v>373</v>
      </c>
      <c r="B133" s="19" t="s">
        <v>263</v>
      </c>
      <c r="C133" s="22" t="s">
        <v>264</v>
      </c>
      <c r="D133" s="27" t="s">
        <v>43</v>
      </c>
      <c r="E133" s="28">
        <v>23.56</v>
      </c>
      <c r="F133" s="28">
        <v>58.65</v>
      </c>
      <c r="G133" s="44">
        <f t="shared" si="1"/>
        <v>1381.79</v>
      </c>
    </row>
    <row r="134" spans="1:7" ht="12.75">
      <c r="A134" s="50"/>
      <c r="B134" s="20" t="s">
        <v>103</v>
      </c>
      <c r="C134" s="21" t="s">
        <v>6</v>
      </c>
      <c r="D134" s="27"/>
      <c r="E134" s="28"/>
      <c r="F134" s="28">
        <v>0</v>
      </c>
      <c r="G134" s="44">
        <f t="shared" si="1"/>
        <v>0</v>
      </c>
    </row>
    <row r="135" spans="1:7" ht="24">
      <c r="A135" s="51" t="s">
        <v>374</v>
      </c>
      <c r="B135" s="19" t="s">
        <v>265</v>
      </c>
      <c r="C135" s="22" t="s">
        <v>266</v>
      </c>
      <c r="D135" s="27" t="s">
        <v>43</v>
      </c>
      <c r="E135" s="28">
        <v>10.26</v>
      </c>
      <c r="F135" s="28">
        <v>15.74</v>
      </c>
      <c r="G135" s="44">
        <f t="shared" si="1"/>
        <v>161.49</v>
      </c>
    </row>
    <row r="136" spans="1:7" ht="24">
      <c r="A136" s="51" t="s">
        <v>375</v>
      </c>
      <c r="B136" s="19" t="s">
        <v>268</v>
      </c>
      <c r="C136" s="22" t="s">
        <v>267</v>
      </c>
      <c r="D136" s="27" t="s">
        <v>57</v>
      </c>
      <c r="E136" s="28">
        <v>6</v>
      </c>
      <c r="F136" s="28">
        <v>22.52</v>
      </c>
      <c r="G136" s="44">
        <f t="shared" si="1"/>
        <v>135.12</v>
      </c>
    </row>
    <row r="137" spans="1:7" ht="12.75">
      <c r="A137" s="33">
        <v>15</v>
      </c>
      <c r="B137" s="24"/>
      <c r="C137" s="16" t="s">
        <v>271</v>
      </c>
      <c r="D137" s="42"/>
      <c r="E137" s="39"/>
      <c r="F137" s="39"/>
      <c r="G137" s="48">
        <f aca="true" t="shared" si="2" ref="G137:G168">E137*F137</f>
        <v>0</v>
      </c>
    </row>
    <row r="138" spans="1:7" ht="12.75">
      <c r="A138" s="50"/>
      <c r="B138" s="20" t="s">
        <v>272</v>
      </c>
      <c r="C138" s="21" t="s">
        <v>273</v>
      </c>
      <c r="D138" s="27"/>
      <c r="E138" s="28"/>
      <c r="F138" s="28"/>
      <c r="G138" s="44">
        <f t="shared" si="2"/>
        <v>0</v>
      </c>
    </row>
    <row r="139" spans="1:7" ht="12.75">
      <c r="A139" s="51" t="s">
        <v>376</v>
      </c>
      <c r="B139" s="19" t="s">
        <v>123</v>
      </c>
      <c r="C139" s="22" t="s">
        <v>118</v>
      </c>
      <c r="D139" s="27" t="s">
        <v>121</v>
      </c>
      <c r="E139" s="28">
        <v>4.5</v>
      </c>
      <c r="F139" s="28">
        <v>57.15</v>
      </c>
      <c r="G139" s="44">
        <f t="shared" si="2"/>
        <v>257.18</v>
      </c>
    </row>
    <row r="140" spans="1:7" ht="12.75">
      <c r="A140" s="51" t="s">
        <v>377</v>
      </c>
      <c r="B140" s="19" t="s">
        <v>124</v>
      </c>
      <c r="C140" s="22" t="s">
        <v>119</v>
      </c>
      <c r="D140" s="27" t="s">
        <v>121</v>
      </c>
      <c r="E140" s="28">
        <v>4.5</v>
      </c>
      <c r="F140" s="28">
        <v>59.65</v>
      </c>
      <c r="G140" s="44">
        <f t="shared" si="2"/>
        <v>268.43</v>
      </c>
    </row>
    <row r="141" spans="1:7" ht="12.75">
      <c r="A141" s="51" t="s">
        <v>378</v>
      </c>
      <c r="B141" s="19" t="s">
        <v>125</v>
      </c>
      <c r="C141" s="22" t="s">
        <v>120</v>
      </c>
      <c r="D141" s="27" t="s">
        <v>121</v>
      </c>
      <c r="E141" s="28">
        <v>4.5</v>
      </c>
      <c r="F141" s="28">
        <v>59.65</v>
      </c>
      <c r="G141" s="44">
        <f t="shared" si="2"/>
        <v>268.43</v>
      </c>
    </row>
    <row r="142" spans="1:7" ht="12.75">
      <c r="A142" s="51" t="s">
        <v>379</v>
      </c>
      <c r="B142" s="19" t="s">
        <v>126</v>
      </c>
      <c r="C142" s="22" t="s">
        <v>122</v>
      </c>
      <c r="D142" s="27" t="s">
        <v>121</v>
      </c>
      <c r="E142" s="28">
        <v>3</v>
      </c>
      <c r="F142" s="28">
        <v>53.67</v>
      </c>
      <c r="G142" s="44">
        <f t="shared" si="2"/>
        <v>161.01</v>
      </c>
    </row>
    <row r="143" spans="1:7" ht="12.75">
      <c r="A143" s="50"/>
      <c r="B143" s="20" t="s">
        <v>278</v>
      </c>
      <c r="C143" s="21" t="s">
        <v>279</v>
      </c>
      <c r="D143" s="27"/>
      <c r="E143" s="28"/>
      <c r="F143" s="28"/>
      <c r="G143" s="44">
        <f t="shared" si="2"/>
        <v>0</v>
      </c>
    </row>
    <row r="144" spans="1:7" ht="12.75">
      <c r="A144" s="51" t="s">
        <v>380</v>
      </c>
      <c r="B144" s="19" t="s">
        <v>280</v>
      </c>
      <c r="C144" s="22" t="s">
        <v>281</v>
      </c>
      <c r="D144" s="43" t="s">
        <v>57</v>
      </c>
      <c r="E144" s="28">
        <v>1500</v>
      </c>
      <c r="F144" s="28">
        <v>0.97</v>
      </c>
      <c r="G144" s="44">
        <f t="shared" si="2"/>
        <v>1455</v>
      </c>
    </row>
    <row r="145" spans="1:7" ht="12.75">
      <c r="A145" s="50"/>
      <c r="B145" s="20" t="s">
        <v>73</v>
      </c>
      <c r="C145" s="21" t="s">
        <v>24</v>
      </c>
      <c r="D145" s="27"/>
      <c r="E145" s="28"/>
      <c r="F145" s="28"/>
      <c r="G145" s="44">
        <f t="shared" si="2"/>
        <v>0</v>
      </c>
    </row>
    <row r="146" spans="1:7" ht="23.25" customHeight="1">
      <c r="A146" s="51" t="s">
        <v>381</v>
      </c>
      <c r="B146" s="19" t="s">
        <v>74</v>
      </c>
      <c r="C146" s="22" t="s">
        <v>50</v>
      </c>
      <c r="D146" s="27" t="s">
        <v>43</v>
      </c>
      <c r="E146" s="28">
        <v>2.6</v>
      </c>
      <c r="F146" s="28">
        <v>63.85</v>
      </c>
      <c r="G146" s="44">
        <f t="shared" si="2"/>
        <v>166.01</v>
      </c>
    </row>
    <row r="147" spans="1:7" ht="24">
      <c r="A147" s="51" t="s">
        <v>382</v>
      </c>
      <c r="B147" s="19" t="s">
        <v>75</v>
      </c>
      <c r="C147" s="22" t="s">
        <v>25</v>
      </c>
      <c r="D147" s="27" t="s">
        <v>44</v>
      </c>
      <c r="E147" s="28">
        <v>1.63</v>
      </c>
      <c r="F147" s="28">
        <v>424.77</v>
      </c>
      <c r="G147" s="44">
        <f t="shared" si="2"/>
        <v>692.38</v>
      </c>
    </row>
    <row r="148" spans="1:7" ht="24">
      <c r="A148" s="51" t="s">
        <v>383</v>
      </c>
      <c r="B148" s="19" t="s">
        <v>132</v>
      </c>
      <c r="C148" s="22" t="s">
        <v>133</v>
      </c>
      <c r="D148" s="27" t="s">
        <v>44</v>
      </c>
      <c r="E148" s="28">
        <v>3</v>
      </c>
      <c r="F148" s="28">
        <v>468.76</v>
      </c>
      <c r="G148" s="44">
        <f t="shared" si="2"/>
        <v>1406.28</v>
      </c>
    </row>
    <row r="149" spans="1:7" ht="24">
      <c r="A149" s="51" t="s">
        <v>384</v>
      </c>
      <c r="B149" s="19" t="s">
        <v>134</v>
      </c>
      <c r="C149" s="22" t="s">
        <v>135</v>
      </c>
      <c r="D149" s="27" t="s">
        <v>26</v>
      </c>
      <c r="E149" s="28">
        <v>210</v>
      </c>
      <c r="F149" s="28">
        <v>7.01</v>
      </c>
      <c r="G149" s="44">
        <f t="shared" si="2"/>
        <v>1472.1</v>
      </c>
    </row>
    <row r="150" spans="1:7" ht="12.75">
      <c r="A150" s="50"/>
      <c r="B150" s="20" t="s">
        <v>274</v>
      </c>
      <c r="C150" s="21" t="s">
        <v>275</v>
      </c>
      <c r="D150" s="27"/>
      <c r="E150" s="28"/>
      <c r="F150" s="28"/>
      <c r="G150" s="44">
        <f t="shared" si="2"/>
        <v>0</v>
      </c>
    </row>
    <row r="151" spans="1:7" ht="36">
      <c r="A151" s="51" t="s">
        <v>385</v>
      </c>
      <c r="B151" s="19" t="s">
        <v>277</v>
      </c>
      <c r="C151" s="22" t="s">
        <v>276</v>
      </c>
      <c r="D151" s="27" t="s">
        <v>43</v>
      </c>
      <c r="E151" s="28">
        <v>37.52</v>
      </c>
      <c r="F151" s="28">
        <v>82.11</v>
      </c>
      <c r="G151" s="44">
        <f t="shared" si="2"/>
        <v>3080.77</v>
      </c>
    </row>
    <row r="152" spans="1:7" ht="12.75">
      <c r="A152" s="50"/>
      <c r="B152" s="20"/>
      <c r="C152" s="21" t="s">
        <v>283</v>
      </c>
      <c r="D152" s="27"/>
      <c r="E152" s="28"/>
      <c r="F152" s="28"/>
      <c r="G152" s="44">
        <f t="shared" si="2"/>
        <v>0</v>
      </c>
    </row>
    <row r="153" spans="1:7" ht="18">
      <c r="A153" s="51" t="s">
        <v>386</v>
      </c>
      <c r="B153" s="46" t="s">
        <v>399</v>
      </c>
      <c r="C153" s="22" t="s">
        <v>282</v>
      </c>
      <c r="D153" s="27" t="s">
        <v>42</v>
      </c>
      <c r="E153" s="28">
        <v>18</v>
      </c>
      <c r="F153" s="28">
        <v>31.71</v>
      </c>
      <c r="G153" s="44">
        <f t="shared" si="2"/>
        <v>570.78</v>
      </c>
    </row>
    <row r="154" spans="1:7" ht="36" customHeight="1">
      <c r="A154" s="51" t="s">
        <v>387</v>
      </c>
      <c r="B154" s="19" t="s">
        <v>285</v>
      </c>
      <c r="C154" s="22" t="s">
        <v>284</v>
      </c>
      <c r="D154" s="43" t="s">
        <v>57</v>
      </c>
      <c r="E154" s="28">
        <v>1</v>
      </c>
      <c r="F154" s="28">
        <v>374.21</v>
      </c>
      <c r="G154" s="44">
        <f t="shared" si="2"/>
        <v>374.21</v>
      </c>
    </row>
    <row r="155" spans="1:7" ht="12.75" customHeight="1">
      <c r="A155" s="51" t="s">
        <v>388</v>
      </c>
      <c r="B155" s="19" t="s">
        <v>193</v>
      </c>
      <c r="C155" s="22" t="s">
        <v>194</v>
      </c>
      <c r="D155" s="27" t="s">
        <v>42</v>
      </c>
      <c r="E155" s="28">
        <v>6</v>
      </c>
      <c r="F155" s="28">
        <v>39.61</v>
      </c>
      <c r="G155" s="44">
        <f t="shared" si="2"/>
        <v>237.66</v>
      </c>
    </row>
    <row r="156" spans="1:7" ht="12.75" customHeight="1">
      <c r="A156" s="33">
        <v>16</v>
      </c>
      <c r="B156" s="23"/>
      <c r="C156" s="16" t="s">
        <v>286</v>
      </c>
      <c r="D156" s="42"/>
      <c r="E156" s="39"/>
      <c r="F156" s="39"/>
      <c r="G156" s="48">
        <f t="shared" si="2"/>
        <v>0</v>
      </c>
    </row>
    <row r="157" spans="1:7" ht="12.75">
      <c r="A157" s="50"/>
      <c r="B157" s="20" t="s">
        <v>73</v>
      </c>
      <c r="C157" s="21" t="s">
        <v>24</v>
      </c>
      <c r="D157" s="27"/>
      <c r="E157" s="28"/>
      <c r="F157" s="28"/>
      <c r="G157" s="44">
        <f t="shared" si="2"/>
        <v>0</v>
      </c>
    </row>
    <row r="158" spans="1:7" ht="24">
      <c r="A158" s="51" t="s">
        <v>389</v>
      </c>
      <c r="B158" s="19" t="s">
        <v>75</v>
      </c>
      <c r="C158" s="22" t="s">
        <v>25</v>
      </c>
      <c r="D158" s="27" t="s">
        <v>44</v>
      </c>
      <c r="E158" s="28">
        <v>0.14</v>
      </c>
      <c r="F158" s="28">
        <v>424.77</v>
      </c>
      <c r="G158" s="44">
        <f t="shared" si="2"/>
        <v>59.47</v>
      </c>
    </row>
    <row r="159" spans="1:7" ht="24">
      <c r="A159" s="51" t="s">
        <v>390</v>
      </c>
      <c r="B159" s="19" t="s">
        <v>132</v>
      </c>
      <c r="C159" s="22" t="s">
        <v>289</v>
      </c>
      <c r="D159" s="27" t="s">
        <v>44</v>
      </c>
      <c r="E159" s="28">
        <v>0.35</v>
      </c>
      <c r="F159" s="28">
        <v>468.76</v>
      </c>
      <c r="G159" s="44">
        <f t="shared" si="2"/>
        <v>164.07</v>
      </c>
    </row>
    <row r="160" spans="1:7" ht="24">
      <c r="A160" s="51" t="s">
        <v>391</v>
      </c>
      <c r="B160" s="19" t="s">
        <v>134</v>
      </c>
      <c r="C160" s="22" t="s">
        <v>135</v>
      </c>
      <c r="D160" s="27" t="s">
        <v>26</v>
      </c>
      <c r="E160" s="28">
        <v>19.6</v>
      </c>
      <c r="F160" s="28">
        <v>7.01</v>
      </c>
      <c r="G160" s="44">
        <f t="shared" si="2"/>
        <v>137.4</v>
      </c>
    </row>
    <row r="161" spans="1:7" ht="12.75">
      <c r="A161" s="50"/>
      <c r="B161" s="20" t="s">
        <v>274</v>
      </c>
      <c r="C161" s="21" t="s">
        <v>275</v>
      </c>
      <c r="D161" s="27"/>
      <c r="E161" s="28"/>
      <c r="F161" s="28"/>
      <c r="G161" s="44">
        <f t="shared" si="2"/>
        <v>0</v>
      </c>
    </row>
    <row r="162" spans="1:7" ht="36">
      <c r="A162" s="51" t="s">
        <v>392</v>
      </c>
      <c r="B162" s="19" t="s">
        <v>277</v>
      </c>
      <c r="C162" s="22" t="s">
        <v>276</v>
      </c>
      <c r="D162" s="27" t="s">
        <v>43</v>
      </c>
      <c r="E162" s="28">
        <v>32.82</v>
      </c>
      <c r="F162" s="28">
        <v>82.11</v>
      </c>
      <c r="G162" s="44">
        <f t="shared" si="2"/>
        <v>2694.85</v>
      </c>
    </row>
    <row r="163" spans="1:7" ht="12.75">
      <c r="A163" s="50"/>
      <c r="B163" s="20"/>
      <c r="C163" s="21" t="s">
        <v>270</v>
      </c>
      <c r="D163" s="27"/>
      <c r="E163" s="28"/>
      <c r="F163" s="28"/>
      <c r="G163" s="44">
        <f t="shared" si="2"/>
        <v>0</v>
      </c>
    </row>
    <row r="164" spans="1:7" ht="12.75">
      <c r="A164" s="51" t="s">
        <v>393</v>
      </c>
      <c r="B164" s="19" t="s">
        <v>288</v>
      </c>
      <c r="C164" s="22" t="s">
        <v>287</v>
      </c>
      <c r="D164" s="27" t="s">
        <v>43</v>
      </c>
      <c r="E164" s="28">
        <v>0.5</v>
      </c>
      <c r="F164" s="28">
        <v>170.34</v>
      </c>
      <c r="G164" s="44">
        <f t="shared" si="2"/>
        <v>85.17</v>
      </c>
    </row>
    <row r="165" spans="1:7" ht="12.75">
      <c r="A165" s="50"/>
      <c r="B165" s="20"/>
      <c r="C165" s="21" t="s">
        <v>290</v>
      </c>
      <c r="D165" s="27"/>
      <c r="E165" s="28"/>
      <c r="F165" s="28"/>
      <c r="G165" s="44">
        <f t="shared" si="2"/>
        <v>0</v>
      </c>
    </row>
    <row r="166" spans="1:7" ht="48">
      <c r="A166" s="51" t="s">
        <v>394</v>
      </c>
      <c r="B166" s="47" t="s">
        <v>292</v>
      </c>
      <c r="C166" s="22" t="s">
        <v>291</v>
      </c>
      <c r="D166" s="27" t="s">
        <v>42</v>
      </c>
      <c r="E166" s="28">
        <v>6</v>
      </c>
      <c r="F166" s="28">
        <v>35.37</v>
      </c>
      <c r="G166" s="44">
        <f t="shared" si="2"/>
        <v>212.22</v>
      </c>
    </row>
    <row r="167" spans="1:7" ht="12.75">
      <c r="A167" s="33">
        <v>17</v>
      </c>
      <c r="B167" s="23"/>
      <c r="C167" s="16" t="s">
        <v>62</v>
      </c>
      <c r="D167" s="42"/>
      <c r="E167" s="39"/>
      <c r="F167" s="39">
        <v>0</v>
      </c>
      <c r="G167" s="48">
        <f t="shared" si="2"/>
        <v>0</v>
      </c>
    </row>
    <row r="168" spans="1:7" ht="48">
      <c r="A168" s="55" t="s">
        <v>395</v>
      </c>
      <c r="B168" s="56" t="s">
        <v>396</v>
      </c>
      <c r="C168" s="53" t="s">
        <v>127</v>
      </c>
      <c r="D168" s="43" t="s">
        <v>57</v>
      </c>
      <c r="E168" s="40">
        <v>1</v>
      </c>
      <c r="F168" s="40">
        <v>1236710</v>
      </c>
      <c r="G168" s="54">
        <f t="shared" si="2"/>
        <v>1236710</v>
      </c>
    </row>
    <row r="169" spans="1:7" ht="13.5" thickBot="1">
      <c r="A169" s="34"/>
      <c r="B169" s="35"/>
      <c r="C169" s="36" t="s">
        <v>53</v>
      </c>
      <c r="D169" s="36"/>
      <c r="E169" s="36"/>
      <c r="F169" s="36"/>
      <c r="G169" s="37">
        <f>SUM(G8:G168)</f>
        <v>1388785.52</v>
      </c>
    </row>
    <row r="173" ht="12.75">
      <c r="A173" s="2"/>
    </row>
    <row r="222" ht="12.75" customHeight="1"/>
    <row r="227" ht="12" customHeight="1"/>
    <row r="270" ht="24" customHeight="1"/>
    <row r="271" ht="24" customHeight="1"/>
    <row r="272" ht="24" customHeight="1"/>
    <row r="297" ht="24.75" customHeight="1"/>
    <row r="337" ht="23.25" customHeight="1"/>
    <row r="340" ht="14.25" customHeight="1"/>
    <row r="358" ht="24" customHeight="1"/>
    <row r="384" ht="15" customHeight="1"/>
    <row r="395" ht="12" customHeight="1"/>
    <row r="399" ht="12" customHeight="1"/>
    <row r="413" spans="1:7" s="2" customFormat="1" ht="12.75">
      <c r="A413" s="1"/>
      <c r="B413" s="12"/>
      <c r="C413" s="5"/>
      <c r="D413" s="8"/>
      <c r="E413" s="9"/>
      <c r="F413" s="3"/>
      <c r="G413" s="9"/>
    </row>
    <row r="426" ht="12.75" customHeight="1"/>
    <row r="427" ht="12.75" customHeight="1"/>
    <row r="435" ht="12.75">
      <c r="A435" s="2"/>
    </row>
    <row r="439" ht="12.75" customHeight="1"/>
    <row r="440" ht="12.75" customHeight="1"/>
    <row r="441" ht="12.75" customHeight="1"/>
    <row r="442" ht="12.75" customHeight="1"/>
    <row r="452" ht="12" customHeight="1"/>
    <row r="453" ht="12" customHeight="1"/>
    <row r="481" ht="13.5" customHeight="1"/>
    <row r="502" ht="23.25" customHeight="1"/>
    <row r="503" ht="23.25" customHeight="1"/>
    <row r="541" ht="12" customHeight="1"/>
    <row r="636" spans="1:7" s="2" customFormat="1" ht="12.75">
      <c r="A636" s="1"/>
      <c r="B636" s="12"/>
      <c r="C636" s="5"/>
      <c r="D636" s="8"/>
      <c r="E636" s="9"/>
      <c r="F636" s="3"/>
      <c r="G636" s="9"/>
    </row>
    <row r="647" ht="23.25" customHeight="1"/>
    <row r="651" ht="25.5" customHeight="1"/>
    <row r="652" ht="25.5" customHeight="1"/>
    <row r="653" ht="25.5" customHeight="1"/>
    <row r="654" ht="25.5" customHeight="1"/>
    <row r="656" spans="1:7" s="2" customFormat="1" ht="12.75">
      <c r="A656" s="1"/>
      <c r="B656" s="12"/>
      <c r="C656" s="5"/>
      <c r="D656" s="8"/>
      <c r="E656" s="9"/>
      <c r="F656" s="3"/>
      <c r="G656" s="9"/>
    </row>
    <row r="658" ht="12.75">
      <c r="A658" s="2"/>
    </row>
    <row r="678" ht="12.75">
      <c r="A678" s="2"/>
    </row>
    <row r="679" ht="12" customHeight="1"/>
    <row r="687" ht="24" customHeight="1"/>
    <row r="699" ht="12" customHeight="1"/>
    <row r="701" ht="12" customHeight="1"/>
    <row r="741" ht="12" customHeight="1"/>
    <row r="742" ht="27.75" customHeight="1"/>
    <row r="763" ht="27" customHeight="1"/>
    <row r="764" ht="27" customHeight="1"/>
    <row r="770" ht="25.5" customHeight="1"/>
    <row r="771" ht="28.5" customHeight="1"/>
    <row r="775" ht="28.5" customHeight="1"/>
    <row r="885" ht="50.25" customHeight="1"/>
    <row r="897" spans="1:7" s="11" customFormat="1" ht="21" customHeight="1">
      <c r="A897" s="1"/>
      <c r="B897" s="12"/>
      <c r="C897" s="5"/>
      <c r="D897" s="8"/>
      <c r="E897" s="9"/>
      <c r="F897" s="3"/>
      <c r="G897" s="9"/>
    </row>
    <row r="919" ht="12.75">
      <c r="A919" s="11"/>
    </row>
  </sheetData>
  <sheetProtection/>
  <mergeCells count="6">
    <mergeCell ref="A2:G2"/>
    <mergeCell ref="A4:C4"/>
    <mergeCell ref="D4:G4"/>
    <mergeCell ref="A3:G3"/>
    <mergeCell ref="A5:G5"/>
    <mergeCell ref="A1:G1"/>
  </mergeCells>
  <printOptions horizontalCentered="1"/>
  <pageMargins left="0" right="0" top="0" bottom="0" header="0" footer="0"/>
  <pageSetup horizontalDpi="600" verticalDpi="600" orientation="portrait" paperSize="9" scale="82" r:id="rId2"/>
  <headerFooter alignWithMargins="0">
    <oddFooter>&amp;R&amp;"Arial,Negrito"&amp;8&amp;P de &amp;N</oddFooter>
  </headerFooter>
  <rowBreaks count="3" manualBreakCount="3">
    <brk id="54" max="6" man="1"/>
    <brk id="106" max="6" man="1"/>
    <brk id="149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tabSelected="1" view="pageBreakPreview" zoomScaleSheetLayoutView="100" zoomScalePageLayoutView="0" workbookViewId="0" topLeftCell="A1">
      <selection activeCell="E19" sqref="E19"/>
    </sheetView>
  </sheetViews>
  <sheetFormatPr defaultColWidth="9.140625" defaultRowHeight="12.75"/>
  <cols>
    <col min="1" max="1" width="6.00390625" style="0" customWidth="1"/>
    <col min="2" max="2" width="56.8515625" style="0" customWidth="1"/>
    <col min="3" max="11" width="10.7109375" style="0" customWidth="1"/>
    <col min="12" max="12" width="11.57421875" style="0" customWidth="1"/>
    <col min="13" max="13" width="15.140625" style="0" customWidth="1"/>
    <col min="14" max="14" width="12.8515625" style="0" customWidth="1"/>
  </cols>
  <sheetData>
    <row r="1" spans="1:14" ht="18" customHeight="1" thickBot="1">
      <c r="A1" s="69" t="s">
        <v>402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  <c r="M1" s="72"/>
      <c r="N1" s="72"/>
    </row>
    <row r="2" spans="1:14" ht="15" customHeight="1" thickBot="1">
      <c r="A2" s="69" t="s">
        <v>403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  <c r="M2" s="72"/>
      <c r="N2" s="72"/>
    </row>
    <row r="3" spans="1:14" ht="15" customHeight="1">
      <c r="A3" s="73" t="str">
        <f>PLANILHA!A3</f>
        <v>Obra Implantação da ETE PRAIA DAS NEVES PRESIDENTE KENEDY / ES</v>
      </c>
      <c r="B3" s="74"/>
      <c r="C3" s="74"/>
      <c r="D3" s="75"/>
      <c r="E3" s="76" t="s">
        <v>404</v>
      </c>
      <c r="F3" s="77">
        <f>L26</f>
        <v>1388785.52</v>
      </c>
      <c r="G3" s="77"/>
      <c r="H3" s="78"/>
      <c r="I3" s="78"/>
      <c r="J3" s="78"/>
      <c r="K3" s="78"/>
      <c r="L3" s="79"/>
      <c r="M3" s="80"/>
      <c r="N3" s="80"/>
    </row>
    <row r="4" spans="1:14" ht="15" customHeight="1">
      <c r="A4" s="81"/>
      <c r="B4" s="82"/>
      <c r="C4" s="82"/>
      <c r="D4" s="83"/>
      <c r="E4" s="84" t="str">
        <f>PLANILHA!D4</f>
        <v>Data Orçamento: 15/01/2015</v>
      </c>
      <c r="F4" s="80"/>
      <c r="G4" s="80"/>
      <c r="H4" s="80"/>
      <c r="I4" s="80"/>
      <c r="J4" s="80"/>
      <c r="K4" s="80"/>
      <c r="L4" s="85"/>
      <c r="M4" s="80"/>
      <c r="N4" s="80"/>
    </row>
    <row r="5" spans="1:14" ht="15" customHeight="1">
      <c r="A5" s="86"/>
      <c r="B5" s="87"/>
      <c r="C5" s="88"/>
      <c r="D5" s="89"/>
      <c r="E5" s="90"/>
      <c r="F5" s="80"/>
      <c r="G5" s="80"/>
      <c r="H5" s="80"/>
      <c r="I5" s="80"/>
      <c r="J5" s="80"/>
      <c r="K5" s="80"/>
      <c r="L5" s="85"/>
      <c r="M5" s="80"/>
      <c r="N5" s="80"/>
    </row>
    <row r="6" spans="1:14" ht="15" customHeight="1" thickBot="1">
      <c r="A6" s="91"/>
      <c r="B6" s="87"/>
      <c r="C6" s="88"/>
      <c r="D6" s="89"/>
      <c r="E6" s="92"/>
      <c r="F6" s="93"/>
      <c r="G6" s="93"/>
      <c r="H6" s="93"/>
      <c r="I6" s="93"/>
      <c r="J6" s="93"/>
      <c r="K6" s="93"/>
      <c r="L6" s="94"/>
      <c r="M6" s="80"/>
      <c r="N6" s="80"/>
    </row>
    <row r="7" spans="1:14" ht="13.5" customHeight="1">
      <c r="A7" s="95" t="s">
        <v>405</v>
      </c>
      <c r="B7" s="96" t="s">
        <v>406</v>
      </c>
      <c r="C7" s="97" t="s">
        <v>407</v>
      </c>
      <c r="D7" s="98"/>
      <c r="E7" s="98"/>
      <c r="F7" s="98"/>
      <c r="G7" s="98"/>
      <c r="H7" s="98"/>
      <c r="I7" s="98"/>
      <c r="J7" s="98"/>
      <c r="K7" s="98"/>
      <c r="L7" s="99" t="s">
        <v>408</v>
      </c>
      <c r="M7" s="100"/>
      <c r="N7" s="100"/>
    </row>
    <row r="8" spans="1:14" ht="13.5" customHeight="1">
      <c r="A8" s="101"/>
      <c r="B8" s="102"/>
      <c r="C8" s="103" t="s">
        <v>409</v>
      </c>
      <c r="D8" s="103" t="s">
        <v>410</v>
      </c>
      <c r="E8" s="103" t="s">
        <v>411</v>
      </c>
      <c r="F8" s="103" t="s">
        <v>412</v>
      </c>
      <c r="G8" s="104" t="s">
        <v>413</v>
      </c>
      <c r="H8" s="104" t="s">
        <v>414</v>
      </c>
      <c r="I8" s="104" t="s">
        <v>415</v>
      </c>
      <c r="J8" s="104" t="s">
        <v>416</v>
      </c>
      <c r="K8" s="104" t="s">
        <v>417</v>
      </c>
      <c r="L8" s="105"/>
      <c r="M8" s="106"/>
      <c r="N8" s="106"/>
    </row>
    <row r="9" spans="1:16" ht="13.5" customHeight="1">
      <c r="A9" s="107" t="s">
        <v>418</v>
      </c>
      <c r="B9" s="108" t="str">
        <f>'[2]PLANILHA'!C7</f>
        <v>SERVIÇOS PREELIMINARES</v>
      </c>
      <c r="C9" s="109">
        <f>M9</f>
        <v>4121.6</v>
      </c>
      <c r="D9" s="109"/>
      <c r="E9" s="109"/>
      <c r="F9" s="110"/>
      <c r="G9" s="111"/>
      <c r="H9" s="111"/>
      <c r="I9" s="111"/>
      <c r="J9" s="111"/>
      <c r="K9" s="111"/>
      <c r="L9" s="112">
        <f>SUM(C9:K9)</f>
        <v>4121.6</v>
      </c>
      <c r="M9" s="113">
        <f>SUM(PLANILHA!G8:G10)</f>
        <v>4121.6</v>
      </c>
      <c r="N9" s="113">
        <f>L9-M9</f>
        <v>0</v>
      </c>
      <c r="O9" s="114"/>
      <c r="P9" s="115"/>
    </row>
    <row r="10" spans="1:16" ht="13.5" customHeight="1">
      <c r="A10" s="107" t="s">
        <v>419</v>
      </c>
      <c r="B10" s="108" t="str">
        <f>'[2]PLANILHA'!C11</f>
        <v>INSTALAÇÃO DE CANTEIRO DE OBRAS</v>
      </c>
      <c r="C10" s="109">
        <f>M10</f>
        <v>30752.42</v>
      </c>
      <c r="D10" s="109"/>
      <c r="E10" s="109"/>
      <c r="F10" s="110"/>
      <c r="G10" s="111"/>
      <c r="H10" s="111"/>
      <c r="I10" s="111"/>
      <c r="J10" s="111"/>
      <c r="K10" s="111"/>
      <c r="L10" s="112">
        <f aca="true" t="shared" si="0" ref="L10:L22">SUM(C10:K10)</f>
        <v>30752.42</v>
      </c>
      <c r="M10" s="113">
        <f>SUM(PLANILHA!G12:G18)</f>
        <v>30752.42</v>
      </c>
      <c r="N10" s="113">
        <f aca="true" t="shared" si="1" ref="N10:N25">L10-M10</f>
        <v>0</v>
      </c>
      <c r="O10" s="114"/>
      <c r="P10" s="115"/>
    </row>
    <row r="11" spans="1:16" ht="13.5" customHeight="1">
      <c r="A11" s="107" t="s">
        <v>420</v>
      </c>
      <c r="B11" s="108" t="str">
        <f>'[2]PLANILHA'!C19</f>
        <v>MOVIMENTO DE TERRA</v>
      </c>
      <c r="C11" s="109">
        <f>M11</f>
        <v>4350.71</v>
      </c>
      <c r="D11" s="109"/>
      <c r="E11" s="109"/>
      <c r="F11" s="110"/>
      <c r="G11" s="111"/>
      <c r="H11" s="111"/>
      <c r="I11" s="111"/>
      <c r="J11" s="111"/>
      <c r="K11" s="111"/>
      <c r="L11" s="112">
        <f t="shared" si="0"/>
        <v>4350.71</v>
      </c>
      <c r="M11" s="113">
        <f>SUM(PLANILHA!G20:G24)</f>
        <v>4350.71</v>
      </c>
      <c r="N11" s="113">
        <f t="shared" si="1"/>
        <v>0</v>
      </c>
      <c r="O11" s="114"/>
      <c r="P11" s="115"/>
    </row>
    <row r="12" spans="1:16" ht="13.5" customHeight="1">
      <c r="A12" s="107" t="s">
        <v>421</v>
      </c>
      <c r="B12" s="108" t="str">
        <f>'[2]PLANILHA'!C25</f>
        <v>ESTRUTURAS</v>
      </c>
      <c r="C12" s="109">
        <f>M12/2</f>
        <v>14470.9</v>
      </c>
      <c r="D12" s="109">
        <f>M12/2</f>
        <v>14470.9</v>
      </c>
      <c r="E12" s="109"/>
      <c r="F12" s="110"/>
      <c r="G12" s="111"/>
      <c r="H12" s="111"/>
      <c r="I12" s="111"/>
      <c r="J12" s="111"/>
      <c r="K12" s="111"/>
      <c r="L12" s="112">
        <f>SUM(C12:K12)-0.01</f>
        <v>28941.79</v>
      </c>
      <c r="M12" s="113">
        <f>SUM(PLANILHA!G26:G32)</f>
        <v>28941.79</v>
      </c>
      <c r="N12" s="113">
        <f t="shared" si="1"/>
        <v>0</v>
      </c>
      <c r="O12" s="114"/>
      <c r="P12" s="115"/>
    </row>
    <row r="13" spans="1:16" ht="13.5" customHeight="1">
      <c r="A13" s="107" t="s">
        <v>422</v>
      </c>
      <c r="B13" s="108" t="str">
        <f>'[2]PLANILHA'!C33</f>
        <v>PAREDES E PAINÉIS</v>
      </c>
      <c r="C13" s="109"/>
      <c r="D13" s="109">
        <f>M13</f>
        <v>4552.75</v>
      </c>
      <c r="E13" s="109"/>
      <c r="F13" s="110"/>
      <c r="G13" s="111"/>
      <c r="H13" s="111"/>
      <c r="I13" s="111"/>
      <c r="J13" s="111"/>
      <c r="K13" s="111"/>
      <c r="L13" s="112">
        <f t="shared" si="0"/>
        <v>4552.75</v>
      </c>
      <c r="M13" s="113">
        <f>SUM(PLANILHA!G34:G35)</f>
        <v>4552.75</v>
      </c>
      <c r="N13" s="113">
        <f t="shared" si="1"/>
        <v>0</v>
      </c>
      <c r="O13" s="114"/>
      <c r="P13" s="115"/>
    </row>
    <row r="14" spans="1:16" ht="13.5" customHeight="1">
      <c r="A14" s="107" t="s">
        <v>423</v>
      </c>
      <c r="B14" s="108" t="str">
        <f>'[2]PLANILHA'!C36</f>
        <v>ESQUADRIAS DE MADEIRA</v>
      </c>
      <c r="C14" s="109"/>
      <c r="D14" s="109"/>
      <c r="E14" s="109">
        <f>M14</f>
        <v>2065.47</v>
      </c>
      <c r="F14" s="110"/>
      <c r="G14" s="111"/>
      <c r="H14" s="111"/>
      <c r="I14" s="111"/>
      <c r="J14" s="111"/>
      <c r="K14" s="111"/>
      <c r="L14" s="112">
        <f t="shared" si="0"/>
        <v>2065.47</v>
      </c>
      <c r="M14" s="113">
        <f>SUM(PLANILHA!G37:G45)</f>
        <v>2065.47</v>
      </c>
      <c r="N14" s="113">
        <f t="shared" si="1"/>
        <v>0</v>
      </c>
      <c r="O14" s="114"/>
      <c r="P14" s="115"/>
    </row>
    <row r="15" spans="1:16" ht="13.5" customHeight="1">
      <c r="A15" s="107" t="s">
        <v>424</v>
      </c>
      <c r="B15" s="108" t="str">
        <f>'[2]PLANILHA'!C46</f>
        <v>ESQUADRIAS METÁLICAS</v>
      </c>
      <c r="C15" s="109"/>
      <c r="D15" s="109"/>
      <c r="E15" s="109">
        <f>M15</f>
        <v>4174.05</v>
      </c>
      <c r="F15" s="110"/>
      <c r="G15" s="111"/>
      <c r="H15" s="111"/>
      <c r="I15" s="111"/>
      <c r="J15" s="111"/>
      <c r="K15" s="111"/>
      <c r="L15" s="112">
        <f t="shared" si="0"/>
        <v>4174.05</v>
      </c>
      <c r="M15" s="113">
        <f>SUM(PLANILHA!G47:G51)</f>
        <v>4174.05</v>
      </c>
      <c r="N15" s="113">
        <f t="shared" si="1"/>
        <v>0</v>
      </c>
      <c r="O15" s="114"/>
      <c r="P15" s="115"/>
    </row>
    <row r="16" spans="1:16" ht="13.5" customHeight="1">
      <c r="A16" s="107" t="s">
        <v>425</v>
      </c>
      <c r="B16" s="108" t="str">
        <f>'[2]PLANILHA'!C52</f>
        <v>VIDROS</v>
      </c>
      <c r="C16" s="109"/>
      <c r="D16" s="109"/>
      <c r="E16" s="109"/>
      <c r="F16" s="110"/>
      <c r="G16" s="111"/>
      <c r="H16" s="111">
        <f>M16</f>
        <v>93.12</v>
      </c>
      <c r="I16" s="111"/>
      <c r="J16" s="111"/>
      <c r="K16" s="111"/>
      <c r="L16" s="112">
        <f t="shared" si="0"/>
        <v>93.12</v>
      </c>
      <c r="M16" s="113">
        <f>SUM(PLANILHA!G53:G54)</f>
        <v>93.12</v>
      </c>
      <c r="N16" s="113">
        <f t="shared" si="1"/>
        <v>0</v>
      </c>
      <c r="O16" s="114"/>
      <c r="P16" s="115"/>
    </row>
    <row r="17" spans="1:16" ht="13.5" customHeight="1">
      <c r="A17" s="107" t="s">
        <v>426</v>
      </c>
      <c r="B17" s="108" t="str">
        <f>'[2]PLANILHA'!C55</f>
        <v>COBERTURA</v>
      </c>
      <c r="C17" s="116"/>
      <c r="D17" s="109"/>
      <c r="E17" s="109"/>
      <c r="F17" s="110"/>
      <c r="G17" s="111"/>
      <c r="H17" s="111"/>
      <c r="I17" s="111">
        <f>M17/2</f>
        <v>6996.21</v>
      </c>
      <c r="J17" s="111">
        <f>M17/2</f>
        <v>6996.21</v>
      </c>
      <c r="K17" s="111"/>
      <c r="L17" s="112">
        <f>SUM(C17:K17)-0.01</f>
        <v>13992.41</v>
      </c>
      <c r="M17" s="113">
        <f>SUM(PLANILHA!G56:G62)</f>
        <v>13992.41</v>
      </c>
      <c r="N17" s="113">
        <f t="shared" si="1"/>
        <v>0</v>
      </c>
      <c r="O17" s="114"/>
      <c r="P17" s="115"/>
    </row>
    <row r="18" spans="1:16" ht="13.5" customHeight="1">
      <c r="A18" s="107" t="s">
        <v>427</v>
      </c>
      <c r="B18" s="108" t="str">
        <f>'[2]PLANILHA'!C63</f>
        <v>PISOS INTERNOS E EXTERNOS</v>
      </c>
      <c r="C18" s="109"/>
      <c r="D18" s="109"/>
      <c r="E18" s="109"/>
      <c r="F18" s="110"/>
      <c r="G18" s="111">
        <f>M18</f>
        <v>1505.55</v>
      </c>
      <c r="H18" s="111"/>
      <c r="I18" s="111"/>
      <c r="J18" s="111"/>
      <c r="K18" s="111"/>
      <c r="L18" s="112">
        <f t="shared" si="0"/>
        <v>1505.55</v>
      </c>
      <c r="M18" s="113">
        <f>SUM(PLANILHA!G64:G66)</f>
        <v>1505.55</v>
      </c>
      <c r="N18" s="113">
        <f t="shared" si="1"/>
        <v>0</v>
      </c>
      <c r="O18" s="114"/>
      <c r="P18" s="115"/>
    </row>
    <row r="19" spans="1:16" ht="13.5" customHeight="1">
      <c r="A19" s="107" t="s">
        <v>428</v>
      </c>
      <c r="B19" s="108" t="str">
        <f>'[2]PLANILHA'!C67</f>
        <v>INSTALAÇÕES HIDRO-SANITÁRIAS</v>
      </c>
      <c r="C19" s="109"/>
      <c r="D19" s="109"/>
      <c r="E19" s="109"/>
      <c r="F19" s="110">
        <f>M19</f>
        <v>4118.76</v>
      </c>
      <c r="G19" s="111"/>
      <c r="H19" s="111"/>
      <c r="I19" s="111"/>
      <c r="J19" s="111"/>
      <c r="K19" s="111"/>
      <c r="L19" s="112">
        <f t="shared" si="0"/>
        <v>4118.76</v>
      </c>
      <c r="M19" s="113">
        <f>SUM(PLANILHA!G68:G93)</f>
        <v>4118.76</v>
      </c>
      <c r="N19" s="113">
        <f t="shared" si="1"/>
        <v>0</v>
      </c>
      <c r="O19" s="114"/>
      <c r="P19" s="115"/>
    </row>
    <row r="20" spans="1:16" ht="13.5" customHeight="1">
      <c r="A20" s="107" t="s">
        <v>429</v>
      </c>
      <c r="B20" s="108" t="str">
        <f>'[2]PLANILHA'!C94</f>
        <v>INSTALAÇÕES ELÉTRICAS</v>
      </c>
      <c r="C20" s="109"/>
      <c r="D20" s="109"/>
      <c r="E20" s="109"/>
      <c r="F20" s="110"/>
      <c r="G20" s="111"/>
      <c r="H20" s="111">
        <f>M20</f>
        <v>12347.34</v>
      </c>
      <c r="I20" s="111"/>
      <c r="J20" s="111"/>
      <c r="K20" s="111"/>
      <c r="L20" s="112">
        <f t="shared" si="0"/>
        <v>12347.34</v>
      </c>
      <c r="M20" s="113">
        <f>SUM(PLANILHA!G95:G118)</f>
        <v>12347.34</v>
      </c>
      <c r="N20" s="113">
        <f t="shared" si="1"/>
        <v>0</v>
      </c>
      <c r="O20" s="114"/>
      <c r="P20" s="115"/>
    </row>
    <row r="21" spans="1:16" ht="13.5" customHeight="1">
      <c r="A21" s="107" t="s">
        <v>430</v>
      </c>
      <c r="B21" s="108" t="str">
        <f>'[2]PLANILHA'!C119</f>
        <v>PINTURA</v>
      </c>
      <c r="C21" s="109"/>
      <c r="D21" s="109"/>
      <c r="E21" s="109"/>
      <c r="F21" s="110"/>
      <c r="G21" s="111"/>
      <c r="H21" s="111"/>
      <c r="I21" s="111"/>
      <c r="J21" s="111"/>
      <c r="K21" s="111">
        <f>M21</f>
        <v>7620.34</v>
      </c>
      <c r="L21" s="112">
        <f t="shared" si="0"/>
        <v>7620.34</v>
      </c>
      <c r="M21" s="113">
        <f>SUM(PLANILHA!G120:G125)</f>
        <v>7620.34</v>
      </c>
      <c r="N21" s="113">
        <f t="shared" si="1"/>
        <v>0</v>
      </c>
      <c r="O21" s="114"/>
      <c r="P21" s="115"/>
    </row>
    <row r="22" spans="1:16" ht="13.5" customHeight="1">
      <c r="A22" s="107" t="s">
        <v>431</v>
      </c>
      <c r="B22" s="108" t="str">
        <f>'[2]PLANILHA'!C126</f>
        <v>SERVIÇOS COMPLEMENTARES EXTERNOS</v>
      </c>
      <c r="C22" s="109"/>
      <c r="D22" s="109"/>
      <c r="E22" s="109"/>
      <c r="F22" s="110"/>
      <c r="G22" s="111"/>
      <c r="H22" s="111"/>
      <c r="I22" s="111">
        <f>M22/3</f>
        <v>6558.6</v>
      </c>
      <c r="J22" s="111">
        <f>M22/3</f>
        <v>6558.6</v>
      </c>
      <c r="K22" s="111">
        <f>M22/3</f>
        <v>6558.6</v>
      </c>
      <c r="L22" s="112">
        <f>SUM(C22:K22)-0.01</f>
        <v>19675.79</v>
      </c>
      <c r="M22" s="113">
        <f>SUM(PLANILHA!G127:G136)</f>
        <v>19675.79</v>
      </c>
      <c r="N22" s="113">
        <f t="shared" si="1"/>
        <v>0</v>
      </c>
      <c r="O22" s="114"/>
      <c r="P22" s="115"/>
    </row>
    <row r="23" spans="1:16" ht="13.5" customHeight="1">
      <c r="A23" s="107" t="s">
        <v>432</v>
      </c>
      <c r="B23" s="108" t="str">
        <f>'[2]PLANILHA'!C137</f>
        <v>LEITO DE SECAGEM</v>
      </c>
      <c r="C23" s="109"/>
      <c r="D23" s="109"/>
      <c r="E23" s="109"/>
      <c r="F23" s="110"/>
      <c r="G23" s="111"/>
      <c r="H23" s="111">
        <f>M23/4</f>
        <v>2602.56</v>
      </c>
      <c r="I23" s="111">
        <f>M23/4</f>
        <v>2602.56</v>
      </c>
      <c r="J23" s="111">
        <f>M23/4</f>
        <v>2602.56</v>
      </c>
      <c r="K23" s="111">
        <f>M23/4</f>
        <v>2602.56</v>
      </c>
      <c r="L23" s="112">
        <f>SUM(C23:K23)</f>
        <v>10410.24</v>
      </c>
      <c r="M23" s="113">
        <f>SUM(PLANILHA!G138:G155)</f>
        <v>10410.24</v>
      </c>
      <c r="N23" s="113">
        <f t="shared" si="1"/>
        <v>0</v>
      </c>
      <c r="O23" s="114"/>
      <c r="P23" s="115"/>
    </row>
    <row r="24" spans="1:16" ht="13.5" customHeight="1">
      <c r="A24" s="107" t="s">
        <v>433</v>
      </c>
      <c r="B24" s="108" t="str">
        <f>'[2]PLANILHA'!C156</f>
        <v>PRÉ TRATAMENTO (GRADEAMENTO, CAIXA DE AREIA E CALHA PARSHALL)</v>
      </c>
      <c r="C24" s="109"/>
      <c r="D24" s="109"/>
      <c r="E24" s="109"/>
      <c r="F24" s="110"/>
      <c r="G24" s="111"/>
      <c r="H24" s="111"/>
      <c r="I24" s="111">
        <f>M24/3</f>
        <v>1117.73</v>
      </c>
      <c r="J24" s="111">
        <f>M24/3</f>
        <v>1117.73</v>
      </c>
      <c r="K24" s="111">
        <f>M24/3</f>
        <v>1117.73</v>
      </c>
      <c r="L24" s="112">
        <f>SUM(C24:K24)-0.01</f>
        <v>3353.18</v>
      </c>
      <c r="M24" s="113">
        <f>SUM(PLANILHA!G157:G166)</f>
        <v>3353.18</v>
      </c>
      <c r="N24" s="113">
        <f t="shared" si="1"/>
        <v>0</v>
      </c>
      <c r="O24" s="114"/>
      <c r="P24" s="115"/>
    </row>
    <row r="25" spans="1:16" ht="13.5" customHeight="1" thickBot="1">
      <c r="A25" s="107" t="s">
        <v>434</v>
      </c>
      <c r="B25" s="108" t="str">
        <f>'[2]PLANILHA'!C167</f>
        <v>ESTAÇÃO DE TRATAMENTO DE ESGOTO</v>
      </c>
      <c r="C25" s="109"/>
      <c r="D25" s="109"/>
      <c r="E25" s="109"/>
      <c r="F25" s="110">
        <f>M25/5</f>
        <v>247342</v>
      </c>
      <c r="G25" s="111">
        <f>M25/5</f>
        <v>247342</v>
      </c>
      <c r="H25" s="111">
        <f>M25/5</f>
        <v>247342</v>
      </c>
      <c r="I25" s="111">
        <f>M25/5</f>
        <v>247342</v>
      </c>
      <c r="J25" s="111">
        <f>M25/5</f>
        <v>247342</v>
      </c>
      <c r="K25" s="111"/>
      <c r="L25" s="112">
        <f>SUM(C25:K25)</f>
        <v>1236710</v>
      </c>
      <c r="M25" s="113">
        <f>SUM(PLANILHA!G168)</f>
        <v>1236710</v>
      </c>
      <c r="N25" s="113">
        <f t="shared" si="1"/>
        <v>0</v>
      </c>
      <c r="O25" s="114"/>
      <c r="P25" s="115"/>
    </row>
    <row r="26" spans="1:16" ht="13.5" customHeight="1" thickBot="1">
      <c r="A26" s="117" t="s">
        <v>435</v>
      </c>
      <c r="B26" s="118"/>
      <c r="C26" s="119">
        <f>SUM(C9:C25)</f>
        <v>53695.63</v>
      </c>
      <c r="D26" s="119">
        <f aca="true" t="shared" si="2" ref="D26:K26">SUM(D9:D25)</f>
        <v>19023.65</v>
      </c>
      <c r="E26" s="119">
        <f t="shared" si="2"/>
        <v>6239.52</v>
      </c>
      <c r="F26" s="119">
        <f t="shared" si="2"/>
        <v>251460.76</v>
      </c>
      <c r="G26" s="119">
        <f t="shared" si="2"/>
        <v>248847.55</v>
      </c>
      <c r="H26" s="119">
        <f t="shared" si="2"/>
        <v>262385.02</v>
      </c>
      <c r="I26" s="119">
        <f t="shared" si="2"/>
        <v>264617.1</v>
      </c>
      <c r="J26" s="119">
        <f t="shared" si="2"/>
        <v>264617.1</v>
      </c>
      <c r="K26" s="119">
        <f t="shared" si="2"/>
        <v>17899.23</v>
      </c>
      <c r="L26" s="120">
        <f>SUM(L9:L25)</f>
        <v>1388785.52</v>
      </c>
      <c r="M26" s="121">
        <f>SUM(M9:M25)</f>
        <v>1388785.52</v>
      </c>
      <c r="N26" s="122"/>
      <c r="O26" s="115"/>
      <c r="P26" s="115"/>
    </row>
    <row r="27" spans="1:14" ht="13.5" customHeight="1" thickBot="1">
      <c r="A27" s="123" t="s">
        <v>436</v>
      </c>
      <c r="B27" s="118"/>
      <c r="C27" s="124">
        <f>C26</f>
        <v>53695.63</v>
      </c>
      <c r="D27" s="124">
        <f aca="true" t="shared" si="3" ref="D27:J27">C27+D26</f>
        <v>72719.28</v>
      </c>
      <c r="E27" s="124">
        <f t="shared" si="3"/>
        <v>78958.8</v>
      </c>
      <c r="F27" s="124">
        <f t="shared" si="3"/>
        <v>330419.56</v>
      </c>
      <c r="G27" s="124">
        <f t="shared" si="3"/>
        <v>579267.11</v>
      </c>
      <c r="H27" s="124">
        <f t="shared" si="3"/>
        <v>841652.13</v>
      </c>
      <c r="I27" s="124">
        <f t="shared" si="3"/>
        <v>1106269.23</v>
      </c>
      <c r="J27" s="124">
        <f t="shared" si="3"/>
        <v>1370886.33</v>
      </c>
      <c r="K27" s="124">
        <f>J27+K26</f>
        <v>1388785.56</v>
      </c>
      <c r="L27" s="125"/>
      <c r="M27" s="126"/>
      <c r="N27" s="126"/>
    </row>
    <row r="28" spans="1:15" ht="13.5" customHeight="1" thickBot="1">
      <c r="A28" s="123" t="s">
        <v>437</v>
      </c>
      <c r="B28" s="118"/>
      <c r="C28" s="124">
        <f>C26*100/L26</f>
        <v>3.87</v>
      </c>
      <c r="D28" s="124">
        <f>D26*100/L26</f>
        <v>1.37</v>
      </c>
      <c r="E28" s="124">
        <f>E26*100/L26</f>
        <v>0.45</v>
      </c>
      <c r="F28" s="124">
        <f>F26*100/L26</f>
        <v>18.11</v>
      </c>
      <c r="G28" s="124">
        <f>G26*100/L26</f>
        <v>17.92</v>
      </c>
      <c r="H28" s="124">
        <f>H26*100/L26</f>
        <v>18.89</v>
      </c>
      <c r="I28" s="124">
        <f>I26*100/L26</f>
        <v>19.05</v>
      </c>
      <c r="J28" s="124">
        <f>J26*100/L26</f>
        <v>19.05</v>
      </c>
      <c r="K28" s="124">
        <f>K26*100/L26</f>
        <v>1.29</v>
      </c>
      <c r="L28" s="125">
        <f>SUM(C28:K28)</f>
        <v>100</v>
      </c>
      <c r="M28" s="126"/>
      <c r="N28" s="126"/>
      <c r="O28" s="115"/>
    </row>
    <row r="29" spans="1:14" ht="13.5" customHeight="1" thickBot="1">
      <c r="A29" s="123" t="s">
        <v>438</v>
      </c>
      <c r="B29" s="118"/>
      <c r="C29" s="124">
        <f>C28</f>
        <v>3.87</v>
      </c>
      <c r="D29" s="124">
        <f aca="true" t="shared" si="4" ref="D29:J29">C29+D28</f>
        <v>5.24</v>
      </c>
      <c r="E29" s="124">
        <f t="shared" si="4"/>
        <v>5.69</v>
      </c>
      <c r="F29" s="124">
        <f t="shared" si="4"/>
        <v>23.8</v>
      </c>
      <c r="G29" s="124">
        <f t="shared" si="4"/>
        <v>41.72</v>
      </c>
      <c r="H29" s="124">
        <f t="shared" si="4"/>
        <v>60.61</v>
      </c>
      <c r="I29" s="124">
        <f t="shared" si="4"/>
        <v>79.66</v>
      </c>
      <c r="J29" s="124">
        <f t="shared" si="4"/>
        <v>98.71</v>
      </c>
      <c r="K29" s="124">
        <f>J29+K28</f>
        <v>100</v>
      </c>
      <c r="L29" s="125"/>
      <c r="M29" s="126"/>
      <c r="N29" s="126"/>
    </row>
    <row r="30" spans="1:14" ht="12.75">
      <c r="A30" s="127"/>
      <c r="B30" s="128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2"/>
      <c r="N30" s="122"/>
    </row>
    <row r="31" spans="1:14" ht="12.75">
      <c r="A31" s="130"/>
      <c r="B31" s="131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</row>
    <row r="32" spans="1:14" ht="12.75">
      <c r="A32" s="130"/>
      <c r="B32" s="131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</row>
    <row r="33" spans="1:14" ht="12.75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</row>
    <row r="34" spans="1:14" ht="12.75">
      <c r="A34" s="132"/>
      <c r="B34" s="132"/>
      <c r="C34" s="133"/>
      <c r="D34" s="133"/>
      <c r="E34" s="133"/>
      <c r="F34" s="133"/>
      <c r="G34" s="133"/>
      <c r="H34" s="133"/>
      <c r="I34" s="133"/>
      <c r="J34" s="133"/>
      <c r="K34" s="133"/>
      <c r="L34" s="132"/>
      <c r="M34" s="132"/>
      <c r="N34" s="132"/>
    </row>
    <row r="35" spans="1:14" ht="12.75">
      <c r="A35" s="132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</row>
    <row r="36" spans="1:14" ht="12.75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</row>
    <row r="37" spans="1:14" ht="12.75">
      <c r="A37" s="132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</row>
  </sheetData>
  <sheetProtection/>
  <mergeCells count="6">
    <mergeCell ref="A1:L1"/>
    <mergeCell ref="A2:L2"/>
    <mergeCell ref="A3:D3"/>
    <mergeCell ref="F3:G3"/>
    <mergeCell ref="A4:D4"/>
    <mergeCell ref="C7:K7"/>
  </mergeCells>
  <printOptions horizontalCentered="1" verticalCentered="1"/>
  <pageMargins left="0" right="0" top="0" bottom="0" header="0" footer="0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2015-01-16T14:28:59Z</cp:lastPrinted>
  <dcterms:created xsi:type="dcterms:W3CDTF">2009-02-09T12:19:40Z</dcterms:created>
  <dcterms:modified xsi:type="dcterms:W3CDTF">2015-01-16T15:38:24Z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