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8505" activeTab="1"/>
  </bookViews>
  <sheets>
    <sheet name="PLANILHA" sheetId="1" r:id="rId1"/>
    <sheet name="CRONOGRAMA" sheetId="2" r:id="rId2"/>
  </sheets>
  <externalReferences>
    <externalReference r:id="rId5"/>
  </externalReferences>
  <definedNames>
    <definedName name="_xlnm.Print_Area_1">#REF!</definedName>
    <definedName name="_xlnm.Print_Area_2">#REF!</definedName>
    <definedName name="_xlnm.Print_Area" localSheetId="1">'CRONOGRAMA'!$A$1:$L$27</definedName>
    <definedName name="_xlnm.Print_Area" localSheetId="0">'PLANILHA'!$A$1:$G$141</definedName>
    <definedName name="_xlnm.Print_Titles" localSheetId="0">'PLANILHA'!$2:$6</definedName>
  </definedNames>
  <calcPr fullCalcOnLoad="1" fullPrecision="0"/>
</workbook>
</file>

<file path=xl/sharedStrings.xml><?xml version="1.0" encoding="utf-8"?>
<sst xmlns="http://schemas.openxmlformats.org/spreadsheetml/2006/main" count="468" uniqueCount="391">
  <si>
    <t>GRADES E PORTÕES</t>
  </si>
  <si>
    <t>Portão de ferro de abrir em barra chata, chapa e tubo, inclusive chumbamento</t>
  </si>
  <si>
    <t>Valor Unit.</t>
  </si>
  <si>
    <t>SERVIÇOS COMPLEMENTARES EXTERNOS</t>
  </si>
  <si>
    <t>MUROS E FECHAMENTOS</t>
  </si>
  <si>
    <t>PAVIMENTAÇÃO</t>
  </si>
  <si>
    <t>PAISAGISMO</t>
  </si>
  <si>
    <t>TELHADO</t>
  </si>
  <si>
    <t>Cobertura nova de telhas de fibrocimento tipo canalete 49, inclusive cumeeiras e acessórios de fixação</t>
  </si>
  <si>
    <t>Aterro compactado utilizando compactador de placa vibratória com reaproveitamento do material</t>
  </si>
  <si>
    <t>Quant.</t>
  </si>
  <si>
    <t>Ponto padrão de poste para iluminação externa - considerando eletroduto PVC rígido de 3/4" inclusive conexões (7.7m), fio isolado PVC de 2.5mm2 (25.2m)</t>
  </si>
  <si>
    <t>COBERTURA</t>
  </si>
  <si>
    <t>ESTRUTURA PARA TELHADO</t>
  </si>
  <si>
    <t>INSTALAÇÕES HIDRO-SANITÁRIAS</t>
  </si>
  <si>
    <t>PONTOS HIDRO-SANITÁRIOS</t>
  </si>
  <si>
    <t>pt</t>
  </si>
  <si>
    <t>Ponto de torneira de jardim (para praças)</t>
  </si>
  <si>
    <t>MOVIMENTO DE TERRA</t>
  </si>
  <si>
    <t>ESCAVAÇÕES</t>
  </si>
  <si>
    <t>REATERRO E COMPACTAÇÃO</t>
  </si>
  <si>
    <t>Lastro de areia</t>
  </si>
  <si>
    <t>CAIXAS DE PASSAGEM</t>
  </si>
  <si>
    <t>ESTRUTURAS</t>
  </si>
  <si>
    <t>Fornecimento, preparo e aplicação de concreto magro com consumo mínimo de cimento de 250 kg/m3 (brita 1 e 2) - (5% de perdas)</t>
  </si>
  <si>
    <t>kg</t>
  </si>
  <si>
    <t>IMPERMEABILIZAÇÃO CALHAS, LAJES DESCOBERTAS, BALDRAMES, PAREDES E JARDINEIRAS</t>
  </si>
  <si>
    <t>Impermeabilização com argamassa de igol 2 - sika</t>
  </si>
  <si>
    <t>INSTALAÇÕES ELÉTRICAS</t>
  </si>
  <si>
    <t>PADRÃO DE ENTRADA</t>
  </si>
  <si>
    <t>Derivação do ramal de entrada subterrânea em baixa tensão, trifásico, inclusive medidor</t>
  </si>
  <si>
    <t>QUADRO DE DISTRIBUIÇÃO</t>
  </si>
  <si>
    <t>PISOS INTERNOS E EXTERNOS</t>
  </si>
  <si>
    <t>Piso cimentado liso com 1.5 cm de espessura, de argamassa de cimento e areia no traço 1:3 e juntas plásticas em quadros de 1 m</t>
  </si>
  <si>
    <t>POSTES</t>
  </si>
  <si>
    <t>ACABAMENTOS</t>
  </si>
  <si>
    <t xml:space="preserve">Planilha de Custos referenciais Labor / CT - UFES Padrão IOPES </t>
  </si>
  <si>
    <t>Código</t>
  </si>
  <si>
    <t>Descrição</t>
  </si>
  <si>
    <t>Und.</t>
  </si>
  <si>
    <t>m</t>
  </si>
  <si>
    <t>m2</t>
  </si>
  <si>
    <t>m3</t>
  </si>
  <si>
    <t>und</t>
  </si>
  <si>
    <t>PAREDES E PAINÉIS</t>
  </si>
  <si>
    <t>ALVENARIA DE VEDAÇÃO</t>
  </si>
  <si>
    <t>PONTOS ELÉTRICOS</t>
  </si>
  <si>
    <t>Ponto padrão de interruptor de 1 tecla simples - considerando eletroduto PVC rígido de 3/4" inclusive conexões (3.3m), fio isolado PVC de 2.5mm2 (8.6m) e caixa estampada 4x2" (1 und)</t>
  </si>
  <si>
    <t>Forma de tábua de madeira de 2.5 x 30.0 cm para fundações, levando-se em conta a utilização 5 vezes (incluído o material, corte, montagem, escoramento e desfôrma)</t>
  </si>
  <si>
    <t>PINTURA</t>
  </si>
  <si>
    <t>Preço Total</t>
  </si>
  <si>
    <t>TOTAL GERAL</t>
  </si>
  <si>
    <t>ESQUADRIAS METÁLICAS</t>
  </si>
  <si>
    <t>INSTALAÇÃO DE CANTEIRO DE OBRAS</t>
  </si>
  <si>
    <t>INSTALAÇÃO DO CANTEIRO DE OBRAS (UTILIZAÇÃO 1 VEZ), PROJETO PADRÃO LABOR - NR.18</t>
  </si>
  <si>
    <t>unid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</si>
  <si>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</si>
  <si>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</si>
  <si>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</si>
  <si>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</si>
  <si>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ESTAÇÃO DE TRATAMENTO DE ESGOTO</t>
  </si>
  <si>
    <t>Item</t>
  </si>
  <si>
    <t>0207</t>
  </si>
  <si>
    <t>020712</t>
  </si>
  <si>
    <t>020713</t>
  </si>
  <si>
    <t>020714</t>
  </si>
  <si>
    <t>020702</t>
  </si>
  <si>
    <t>0301</t>
  </si>
  <si>
    <t>0302</t>
  </si>
  <si>
    <t>030204</t>
  </si>
  <si>
    <t>030210</t>
  </si>
  <si>
    <t>0402</t>
  </si>
  <si>
    <t>040206</t>
  </si>
  <si>
    <t>040231</t>
  </si>
  <si>
    <t>0506</t>
  </si>
  <si>
    <t>050601</t>
  </si>
  <si>
    <t>0711</t>
  </si>
  <si>
    <t>071107</t>
  </si>
  <si>
    <t>0901</t>
  </si>
  <si>
    <t>0902</t>
  </si>
  <si>
    <t>090204</t>
  </si>
  <si>
    <t>1002</t>
  </si>
  <si>
    <t>100202</t>
  </si>
  <si>
    <t>1302</t>
  </si>
  <si>
    <t>130202</t>
  </si>
  <si>
    <t>1407</t>
  </si>
  <si>
    <t>140703</t>
  </si>
  <si>
    <t>1501</t>
  </si>
  <si>
    <t>150106</t>
  </si>
  <si>
    <t>1503</t>
  </si>
  <si>
    <t>1518</t>
  </si>
  <si>
    <t>151801</t>
  </si>
  <si>
    <t>151802</t>
  </si>
  <si>
    <t>151813</t>
  </si>
  <si>
    <t>1510</t>
  </si>
  <si>
    <t>1804</t>
  </si>
  <si>
    <t>180405</t>
  </si>
  <si>
    <t>2001</t>
  </si>
  <si>
    <t>2002</t>
  </si>
  <si>
    <t>200206</t>
  </si>
  <si>
    <t>2003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</si>
  <si>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</si>
  <si>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</si>
  <si>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</si>
  <si>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Poste circular de concreto 11 m padrão ESCELSA, incl. luminária tipo 1 pétala mod. BETA II c/1 lâmpada VS 400W, reator alto fator de potência 400W/220V e relé fotoelétrico, Tecnowatt ou equivalente</t>
  </si>
  <si>
    <t>PLANILHA ORÇAMENTÁRIA IMPLANTAÇÃO ETE AREINHA</t>
  </si>
  <si>
    <t>Estação de tratamento de esgoto 100% PRFV(plastico reforçado com fibra de vidro) filamentado, com vazão de 1,6 l/s, composta de: Pré-tratamento, estção elevatória de esgoto, Reator anaeróbio, Filtro aerado submerso, decantador secundário, com eficiência de 90%</t>
  </si>
  <si>
    <t>Obra Implantação da ETE AREINHA PRESIDENTE KENEDY / ES</t>
  </si>
  <si>
    <t>Escavação manual em material de 1a. categoria, até 1.50 m de profundidade</t>
  </si>
  <si>
    <t>030101</t>
  </si>
  <si>
    <t>Fornecimento, preparo e aplicação de concreto Fck=20 MPa (brita 1) - (5% de perdas já incluído no custo)</t>
  </si>
  <si>
    <t>040234</t>
  </si>
  <si>
    <t>Fornecimento, dobragem e colocação em fôrma, de armadura CA-50 A média, diâmetro de 6.3 a 10.0 mm</t>
  </si>
  <si>
    <t>040243</t>
  </si>
  <si>
    <t>SERVIÇOS PREELIMINARES</t>
  </si>
  <si>
    <t>010402</t>
  </si>
  <si>
    <t>Raspagem e limpeza do terreno (manual)</t>
  </si>
  <si>
    <t>m²</t>
  </si>
  <si>
    <t>0105</t>
  </si>
  <si>
    <t>Locação</t>
  </si>
  <si>
    <t>010501</t>
  </si>
  <si>
    <t>Locação de obra com gabarito de madeira</t>
  </si>
  <si>
    <t>Unidade de sanitário e vestiário para até 20 func. área 18.15m2, paredes de chapa compens. 12mm e pontaletes 8x8cm, piso cimentado, cobert. telha fibroc. 6mm, incl. inst. de luz e cx.de inspeção, conf. projeto</t>
  </si>
  <si>
    <t>020905</t>
  </si>
  <si>
    <t>Estrutura de madeira de lei tipo Paraju ou equivalente para cobertura de telha de fibrocimento canalete 49/90, inclusive tratamento com cupinicida, exclusive telhas</t>
  </si>
  <si>
    <t>090103</t>
  </si>
  <si>
    <t>Lastro regularizado de concreto não estrutural, espessura de 8 cm</t>
  </si>
  <si>
    <t>130110</t>
  </si>
  <si>
    <t>ENTRADA DE ÁGUA</t>
  </si>
  <si>
    <t>1402</t>
  </si>
  <si>
    <t>Padrão de entrada d' água com cavalete de PVC diâmetro 3/4", conforme especificações da CESAN, inclusive torneira de pressão cromada, exclusive abrigo</t>
  </si>
  <si>
    <t>140201</t>
  </si>
  <si>
    <t>Abrigo para cavalete de alv. de blocos cerâmicos 10x20x20cm dim.interna 50x30x45cm, c/tampa concreto armado esp.5cm, revest. int. e externo em reboco e lastro concreto esp.10cm, conf.proj.(utilizando arg. cimento, cal e areia)</t>
  </si>
  <si>
    <t>140204</t>
  </si>
  <si>
    <t>150315</t>
  </si>
  <si>
    <t>151808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</si>
  <si>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</si>
  <si>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</si>
  <si>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Alvenaria de blocos de concreto 9x19x39cm, c/ resist. mínimo a compres. 2.5 MPa, assent. c/ arg. de cimento, cal hidratada CH1 e areia no traço 1:0.5:8 esp. das juntas 10mm e esp. das paredes, s/ rev. 9cm (JUNTAS CAMURÇADAS)</t>
  </si>
  <si>
    <t>Pintura com tinta acrílica, marcas de referência Suvinil, Coral ou Metalatex, inclusive selador acrílico, sobre concreto ou blocos de concreto, a três demãos</t>
  </si>
  <si>
    <t>190203</t>
  </si>
  <si>
    <t>1902</t>
  </si>
  <si>
    <t>SOBRE CONCRETO OU BLOCOS APARENTES</t>
  </si>
  <si>
    <t>1904</t>
  </si>
  <si>
    <t>SOBRE METAL</t>
  </si>
  <si>
    <t>Pintura com tinta esmalte sintético, marcas de referência Suvinil, Coral ou Metalatex, a duas demãos, inclusive fundo anticorrosivo a uma demão, em metal</t>
  </si>
  <si>
    <t>190417</t>
  </si>
  <si>
    <t>200129</t>
  </si>
  <si>
    <t>Cerca com mourão de concreto fixado em solo, altura 2.50m, base de 15x15cm e topo 11x11cm, com 5 fios de arame galvanizado liso nº 10</t>
  </si>
  <si>
    <t>Alvenaria de blocos de concreto 9x19x39cm, c/ resist. mínimo a compres. 2.5 MPa, assent. c/ arg. de cimento, cal hidratada CH1 e areia no traço 1:0.5:8 esp. das juntas 10mm e esp. das paredes, s/ rev. 9cm (JUNTAS CAMURÇADAS), 02 primeiras fiadas estrutural (blocos cheios)</t>
  </si>
  <si>
    <t>DER ES 41110</t>
  </si>
  <si>
    <t xml:space="preserve">Cerca de arame farpado 3 fios com mourões a cada 3,0 metros e sem esticadores, inclusive transporte de arame e mourão </t>
  </si>
  <si>
    <t>Blocos pré-moldados de concreto tipo pavi-s ou equivalente, espessura de 6 cm e resistência a compressão mínima de 35MPa, assentados sobre colchão de pó de pedra na espessura de 10 cm</t>
  </si>
  <si>
    <t>Fornecimento e assentamento de ladrilho hidráulico ranhurado, vermelho, dim. 20x20 cm, esp. 1.5cm, assentado com pasta de cimento colante, exclusive regularização e lastro</t>
  </si>
  <si>
    <t>200254</t>
  </si>
  <si>
    <t>Fornecimento e plantio de grama em placas tipo esmeralda, inclusive fornecimento de terra vegetal</t>
  </si>
  <si>
    <t>200326</t>
  </si>
  <si>
    <t>Arbustos ornamentais em geral, com altura mínima de 50cm</t>
  </si>
  <si>
    <r>
      <rPr>
        <sz val="8"/>
        <rFont val="Calibri"/>
        <family val="2"/>
      </rPr>
      <t>SEINFRA-CE</t>
    </r>
    <r>
      <rPr>
        <sz val="9"/>
        <rFont val="Calibri"/>
        <family val="2"/>
      </rPr>
      <t xml:space="preserve"> C0112</t>
    </r>
  </si>
  <si>
    <t>INFRA-ESTRUTURA (FUNDAÇÃO) E SUPERESTRUTURA</t>
  </si>
  <si>
    <t>Laje pré-moldada para forro simples revestido, vão até 3.5m, capeamento 2cm, esp. 10cm, Fck = 150Kg/cm2</t>
  </si>
  <si>
    <t>040601</t>
  </si>
  <si>
    <t>0406</t>
  </si>
  <si>
    <t>LAJES PRÉ-MOLDADAS</t>
  </si>
  <si>
    <t>Estrutura de madeira de lei tipo Paraju ou equivalente para telhado de telha cerâmica tipo capa e canal, com pontaletes, terças, caibros e ripas, inclusive tratamento com cupinicida, exclusive telhas</t>
  </si>
  <si>
    <t>090101</t>
  </si>
  <si>
    <t>Cobertura nova de telhas cerâmicas tipo capa e canal inclusive cumeeiras (telhas compradas na fábrica, posto obra)</t>
  </si>
  <si>
    <t>090212</t>
  </si>
  <si>
    <t>ESQUADRIAS DE MADEIRA</t>
  </si>
  <si>
    <t>0601</t>
  </si>
  <si>
    <t>MARCOS E ALIZARES</t>
  </si>
  <si>
    <t>Marco de madeira de lei tipo Paraju ou equivalente com 15x3 cm de batente, nas dimensões de 0.60 x 2.10m a 0.80 x 2.10m</t>
  </si>
  <si>
    <t>060101</t>
  </si>
  <si>
    <t>Alizar de madeira de lei tipo Paraju ou equivalente de 5 x 1,5 cm</t>
  </si>
  <si>
    <t>060107</t>
  </si>
  <si>
    <t>FERRAGENS</t>
  </si>
  <si>
    <t>0611</t>
  </si>
  <si>
    <t>Fechadura com maçaneta tipo alavanca e chave tipo yale</t>
  </si>
  <si>
    <t>061102</t>
  </si>
  <si>
    <t>Fechadura com maçaneta tipo alavanca e chave tipo banheiro</t>
  </si>
  <si>
    <t>061108</t>
  </si>
  <si>
    <t>0616</t>
  </si>
  <si>
    <t>Porta almofadada em madeira de lei, esp. 30mm para pintura, incl. dobradiças, excl. marco, alizar e fechadura, nas dimensões:</t>
  </si>
  <si>
    <t>061601</t>
  </si>
  <si>
    <t>061603</t>
  </si>
  <si>
    <t>0.60 x 2.10 m</t>
  </si>
  <si>
    <t>0.80 x 2.10 m</t>
  </si>
  <si>
    <t>0717</t>
  </si>
  <si>
    <t>ESQUADRIAS METÁLICAS (M2)</t>
  </si>
  <si>
    <t>Báscula para vidro em alumínio anodizado cor natural, linha 25, completa, com tranca, caixilho, alizar e contramarco, exclusive vidro</t>
  </si>
  <si>
    <t>071702</t>
  </si>
  <si>
    <t>VIDROS</t>
  </si>
  <si>
    <t>0801</t>
  </si>
  <si>
    <t>VIDROS PARA ESQUADRIAS</t>
  </si>
  <si>
    <t>Vidro plano transparente liso, com 3 mm de espessura</t>
  </si>
  <si>
    <t>080101</t>
  </si>
  <si>
    <t>071703</t>
  </si>
  <si>
    <t>Janela tipo maxim-ar para vidro em alumínio anodizado natural, linha 25, completa, incl. puxador com tranca, caixilho, alizar e contramarco, exclusive vidro</t>
  </si>
  <si>
    <t>140701</t>
  </si>
  <si>
    <t>Ponto de água fria (lavatório, tanque, pia de cozinha, etc...)</t>
  </si>
  <si>
    <t>140702</t>
  </si>
  <si>
    <t>Ponto com registro de pressão (chuveiro, caixa de descarga, etc...)</t>
  </si>
  <si>
    <t>Ponto para esgoto primário (vaso sanitário)</t>
  </si>
  <si>
    <t>140705</t>
  </si>
  <si>
    <t>Ponto para esgoto secundário (pia, lavatório, mictório, tanque, bidê, etc...)</t>
  </si>
  <si>
    <t>140706</t>
  </si>
  <si>
    <t>Ponto para caixa sifonada, inclusive caixa sifonada pvc 150x150x50mm com grelha em pvc</t>
  </si>
  <si>
    <t>140707</t>
  </si>
  <si>
    <t>1409</t>
  </si>
  <si>
    <t>TUBULAÇÃO DE LIGAÇÃO DE CAIXAS</t>
  </si>
  <si>
    <t>Tubo PVC rígido para esgoto no diâmetro de 100mm incluindo escavação e aterro com areia</t>
  </si>
  <si>
    <t>140903</t>
  </si>
  <si>
    <t>1705</t>
  </si>
  <si>
    <t>OUTROS APARELHOS</t>
  </si>
  <si>
    <t>Reservatório de fibra de vidro 500l, inclusive peça de madeira 6x16cm para apoio, exclusive flanges e torneira de bóia</t>
  </si>
  <si>
    <t>170539</t>
  </si>
  <si>
    <t>1701</t>
  </si>
  <si>
    <t>LOUÇAS</t>
  </si>
  <si>
    <t>Lavatório de louça branca, padrão popular, marcas de referência Deca, Celite ou Ideal Standard, inclusive acessórios em PVC, exceto torneira</t>
  </si>
  <si>
    <t>170117</t>
  </si>
  <si>
    <t>170108</t>
  </si>
  <si>
    <t>Saboneteira de louça branca, 7,5x15cm, marcas de referência Deca, Celite ou Ideal Standard.</t>
  </si>
  <si>
    <t>Cabide de louça branca com um gancho, marcas de referência Deca, Celite ou Ideal Standard</t>
  </si>
  <si>
    <t>170119</t>
  </si>
  <si>
    <t>Papeleira de louça branca, 15x15cm, marcas de referência Deca, Celite ou Ideal Standard.</t>
  </si>
  <si>
    <t>170111</t>
  </si>
  <si>
    <t>170129</t>
  </si>
  <si>
    <t>Bacia sifonada de louça branca com caixa acoplada, inclusive assento plástico e acessórios</t>
  </si>
  <si>
    <t>1703</t>
  </si>
  <si>
    <t>TORNEIRAS</t>
  </si>
  <si>
    <t>170555</t>
  </si>
  <si>
    <t>Tanque de mármore sintético com um bojo, inclusive válvula e sifão em PVC</t>
  </si>
  <si>
    <t>Torneira pressão cromada diâm. 1/2" para lavatório, marcas de referência Fabrimar, Deca ou Docol</t>
  </si>
  <si>
    <t>170304</t>
  </si>
  <si>
    <t>Torneira para tanque, marcas de referência Fabrimar, Deca ou Docol.</t>
  </si>
  <si>
    <t>170306</t>
  </si>
  <si>
    <t>Torneira para jardim de 3/4" marcas de referência Fabrimar, Deca ou Docol</t>
  </si>
  <si>
    <t>170309</t>
  </si>
  <si>
    <t>170519</t>
  </si>
  <si>
    <t>Ducha manual Acqua jet , linha Aquarius, com registro ref.C 2195, marcas de referência Fabrimar, Deca ou Docol</t>
  </si>
  <si>
    <t>1808</t>
  </si>
  <si>
    <t>Chuveiro elétrico tipo ducha Lorenzet ou Corona</t>
  </si>
  <si>
    <t>180809</t>
  </si>
  <si>
    <t>Quadro de distribuição de energia, de embutir, com 12 divisões modulares com barramento</t>
  </si>
  <si>
    <t>150306</t>
  </si>
  <si>
    <t>Ponto padrão de tomada 2 pólos mais terra - considerando eletroduto PVC rígido de 3/4" inclusive conexões (5.0m), fio isolado PVC de 2.5mm2 (16.5m) e caixa estampada 4x2" (1 und)</t>
  </si>
  <si>
    <t>151803</t>
  </si>
  <si>
    <t>Ponto padrão de tomada para chuveiro elétrico - considerando eletroduto PVC rígido de 3/4" inclusive conexões (9.0m), fio isolado PVC de 6.0mm2 (32.5m) e caixa estampada 4x2" (1 und)</t>
  </si>
  <si>
    <t>151805</t>
  </si>
  <si>
    <t>1801 E 1802</t>
  </si>
  <si>
    <t>APARELHOS ELÉTRICOS</t>
  </si>
  <si>
    <t>Luminária p/ duas lâmpadas fluorescentes 20W, completa, c/ reator duplo-127V partida rápida e alto fator de potência, soquete antivibratório e lâmpada fluorescente 20W-127V</t>
  </si>
  <si>
    <t>180101</t>
  </si>
  <si>
    <t>Luminária p/ duas lâmpadas fluorescentes 40W, completa, c/ reator duplo-127V partida rápida e alto fator de potência, soquete antivibratório e lâmpada fluorescente 40W-127V</t>
  </si>
  <si>
    <t>180102</t>
  </si>
  <si>
    <t>Tomada 2 polos mais terra 20A/250V, com placa 4x2"</t>
  </si>
  <si>
    <t>180202</t>
  </si>
  <si>
    <t>Interruptor de uma tecla simples 10A/250V, com placa 4x2"</t>
  </si>
  <si>
    <t>180204</t>
  </si>
  <si>
    <t>1903</t>
  </si>
  <si>
    <t>SOBRE MADEIRA</t>
  </si>
  <si>
    <t>Pintura com tinta esmalte sintético, marcas de referência Suvinil, Coral ou Metalatex, inclusive fundo branco nivelador, em madeira, a duas demãos</t>
  </si>
  <si>
    <t>190302</t>
  </si>
  <si>
    <t>020305</t>
  </si>
  <si>
    <t>Placa de obra nas dimensões de 2.0 x 4.0 m, padrão IOPES</t>
  </si>
  <si>
    <t>Pintura impermeabilizante com igolflex ou equivalente a 3 demãos</t>
  </si>
  <si>
    <t>100203</t>
  </si>
  <si>
    <t>Fornecimento e instalação de Refletor 30W Led bivolt, com sensor de presença</t>
  </si>
  <si>
    <t>Data Base: Novembro 2014                                         BDI = 27,64 %                                LS = 134,87 %</t>
  </si>
  <si>
    <t>Data Orçamento: 15/01/2015</t>
  </si>
  <si>
    <t>MÉDIA DE COLETA DE PREÇOS</t>
  </si>
  <si>
    <t>pesquisa de mercado - composição auxiliar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</si>
  <si>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</si>
  <si>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</si>
  <si>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</si>
  <si>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</si>
  <si>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</si>
  <si>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</si>
  <si>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</si>
  <si>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</si>
  <si>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</si>
  <si>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</si>
  <si>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</si>
  <si>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</si>
  <si>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</si>
  <si>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</si>
  <si>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</si>
  <si>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</si>
  <si>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</si>
  <si>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</si>
  <si>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</si>
  <si>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</si>
  <si>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</si>
  <si>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</si>
  <si>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</si>
  <si>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</si>
  <si>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</si>
  <si>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</si>
  <si>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</si>
  <si>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9.1</t>
  </si>
  <si>
    <t>9.2</t>
  </si>
  <si>
    <t>9.3</t>
  </si>
  <si>
    <t>9.4</t>
  </si>
  <si>
    <t>9.5</t>
  </si>
  <si>
    <t>9.6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</si>
  <si>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</si>
  <si>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</si>
  <si>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</si>
  <si>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</si>
  <si>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</si>
  <si>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</si>
  <si>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</si>
  <si>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</si>
  <si>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</si>
  <si>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</si>
  <si>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</si>
  <si>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</si>
  <si>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</si>
  <si>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</si>
  <si>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</si>
  <si>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</si>
  <si>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</si>
  <si>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</si>
  <si>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</si>
  <si>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</si>
  <si>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</si>
  <si>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</si>
  <si>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</si>
  <si>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</si>
  <si>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</si>
  <si>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</si>
  <si>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</si>
  <si>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</si>
  <si>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</si>
  <si>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</si>
  <si>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</si>
  <si>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</si>
  <si>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</si>
  <si>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</si>
  <si>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</si>
  <si>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</si>
  <si>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</si>
  <si>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</si>
  <si>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</si>
  <si>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</si>
  <si>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</si>
  <si>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</si>
  <si>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</si>
  <si>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</si>
  <si>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</si>
  <si>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</si>
  <si>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</si>
  <si>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</si>
  <si>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</si>
  <si>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15.1</t>
  </si>
  <si>
    <t>PREFEITURA MUNICIPAL DE PRESIDENTE KENNEDY - ES</t>
  </si>
  <si>
    <t>PREFEITURA MUNICIPAL DE PRESIDENTE KENNEDY</t>
  </si>
  <si>
    <t>CRONOGRAMA FÍSICO-FINANCEIRO</t>
  </si>
  <si>
    <t xml:space="preserve">VALOR : </t>
  </si>
  <si>
    <t>ITEM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</si>
  <si>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</si>
  <si>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</si>
  <si>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</si>
  <si>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</si>
  <si>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</si>
  <si>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</si>
  <si>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</si>
  <si>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</si>
  <si>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</si>
  <si>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</si>
  <si>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</si>
  <si>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</si>
  <si>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</si>
  <si>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</si>
  <si>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</si>
  <si>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</si>
  <si>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</si>
  <si>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</si>
  <si>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</si>
  <si>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</si>
  <si>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</si>
  <si>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</si>
  <si>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</si>
  <si>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VALOR DO MÊS (PROGRAMAÇÃO DE MEDIÇÕES)</t>
  </si>
  <si>
    <t xml:space="preserve">VALOR ACUMULADO </t>
  </si>
  <si>
    <t>PERCENTUAL DO MÊS</t>
  </si>
  <si>
    <t>PERCENTUAL ACUMULADO</t>
  </si>
  <si>
    <t>9o. MÊS</t>
  </si>
  <si>
    <t>13</t>
  </si>
  <si>
    <t>14</t>
  </si>
  <si>
    <t>15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</si>
</sst>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_);[Red]\(0.00\)"/>
    <numFmt numFmtId="189" formatCode="_(* #,##0.000_);_(* \(#,##0.000\);_(* &quot;-&quot;??_);_(@_)"/>
    <numFmt numFmtId="190" formatCode="_(* #,##0.0000_);_(* \(#,##0.0000\);_(* &quot;-&quot;??_);_(@_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00"/>
    <numFmt numFmtId="200" formatCode="_(* #,##0.00_);_(* \(#,##0.00\);_(* \-??_);_(@_)"/>
    <numFmt numFmtId="201" formatCode="#,##0.00\ ;\-#,##0.00\ ;&quot; -&quot;#\ ;@\ "/>
    <numFmt numFmtId="202" formatCode="[$R$-416]\ #,##0.00;[Red]\-[$R$-416]\ #,##0.00"/>
    <numFmt numFmtId="203" formatCode="0.0"/>
    <numFmt numFmtId="204" formatCode="0.00;[Red]0.00"/>
    <numFmt numFmtId="205" formatCode="00000"/>
    <numFmt numFmtId="206" formatCode="&quot;R$ &quot;#,##0.00"/>
  </numFmts>
  <fonts count="68"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6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20"/>
      <color indexed="9"/>
      <name val="Arial Black"/>
      <family val="0"/>
    </font>
    <font>
      <u val="single"/>
      <strike/>
      <sz val="20"/>
      <color indexed="9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201" fontId="2" fillId="0" borderId="0">
      <alignment/>
      <protection/>
    </xf>
    <xf numFmtId="0" fontId="2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202" fontId="4" fillId="0" borderId="0">
      <alignment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5" fillId="0" borderId="7">
      <alignment/>
      <protection/>
    </xf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40" fontId="38" fillId="33" borderId="0" xfId="0" applyNumberFormat="1" applyFont="1" applyFill="1" applyBorder="1" applyAlignment="1">
      <alignment/>
    </xf>
    <xf numFmtId="40" fontId="38" fillId="33" borderId="0" xfId="0" applyNumberFormat="1" applyFont="1" applyFill="1" applyAlignment="1">
      <alignment horizontal="right"/>
    </xf>
    <xf numFmtId="0" fontId="39" fillId="33" borderId="11" xfId="0" applyFont="1" applyFill="1" applyBorder="1" applyAlignment="1">
      <alignment horizontal="justify" vertical="center" wrapText="1"/>
    </xf>
    <xf numFmtId="0" fontId="38" fillId="33" borderId="0" xfId="0" applyFont="1" applyFill="1" applyBorder="1" applyAlignment="1">
      <alignment horizontal="justify" wrapText="1"/>
    </xf>
    <xf numFmtId="0" fontId="38" fillId="33" borderId="0" xfId="0" applyFont="1" applyFill="1" applyAlignment="1">
      <alignment horizontal="justify"/>
    </xf>
    <xf numFmtId="0" fontId="39" fillId="33" borderId="11" xfId="0" applyFont="1" applyFill="1" applyBorder="1" applyAlignment="1">
      <alignment horizontal="center" wrapText="1"/>
    </xf>
    <xf numFmtId="40" fontId="39" fillId="33" borderId="11" xfId="0" applyNumberFormat="1" applyFont="1" applyFill="1" applyBorder="1" applyAlignment="1">
      <alignment horizontal="center" wrapText="1"/>
    </xf>
    <xf numFmtId="0" fontId="38" fillId="33" borderId="0" xfId="0" applyFont="1" applyFill="1" applyAlignment="1">
      <alignment/>
    </xf>
    <xf numFmtId="40" fontId="38" fillId="33" borderId="0" xfId="0" applyNumberFormat="1" applyFont="1" applyFill="1" applyAlignment="1">
      <alignment/>
    </xf>
    <xf numFmtId="0" fontId="39" fillId="33" borderId="11" xfId="0" applyFont="1" applyFill="1" applyBorder="1" applyAlignment="1">
      <alignment horizontal="center" vertical="top" wrapText="1"/>
    </xf>
    <xf numFmtId="0" fontId="38" fillId="0" borderId="0" xfId="0" applyFont="1" applyAlignment="1">
      <alignment vertical="center"/>
    </xf>
    <xf numFmtId="0" fontId="38" fillId="33" borderId="0" xfId="0" applyFont="1" applyFill="1" applyAlignment="1">
      <alignment horizontal="center" vertical="top"/>
    </xf>
    <xf numFmtId="4" fontId="38" fillId="0" borderId="0" xfId="0" applyNumberFormat="1" applyFont="1" applyAlignment="1">
      <alignment/>
    </xf>
    <xf numFmtId="0" fontId="38" fillId="33" borderId="11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justify" vertical="center" wrapText="1"/>
    </xf>
    <xf numFmtId="0" fontId="39" fillId="34" borderId="11" xfId="0" applyFont="1" applyFill="1" applyBorder="1" applyAlignment="1">
      <alignment horizontal="center" vertical="center" wrapText="1"/>
    </xf>
    <xf numFmtId="40" fontId="39" fillId="34" borderId="11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center" wrapText="1"/>
    </xf>
    <xf numFmtId="0" fontId="40" fillId="34" borderId="11" xfId="0" applyFont="1" applyFill="1" applyBorder="1" applyAlignment="1">
      <alignment horizontal="center" vertical="top" wrapText="1"/>
    </xf>
    <xf numFmtId="49" fontId="40" fillId="34" borderId="11" xfId="0" applyNumberFormat="1" applyFont="1" applyFill="1" applyBorder="1" applyAlignment="1">
      <alignment horizontal="center" vertical="top" wrapText="1"/>
    </xf>
    <xf numFmtId="0" fontId="40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9" fillId="33" borderId="12" xfId="0" applyFont="1" applyFill="1" applyBorder="1" applyAlignment="1">
      <alignment horizontal="center" vertical="top" wrapText="1"/>
    </xf>
    <xf numFmtId="40" fontId="39" fillId="33" borderId="13" xfId="0" applyNumberFormat="1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top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49" fontId="40" fillId="33" borderId="15" xfId="0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40" fontId="40" fillId="33" borderId="16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left"/>
    </xf>
    <xf numFmtId="4" fontId="67" fillId="33" borderId="11" xfId="0" applyNumberFormat="1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horizontal="right" wrapText="1"/>
    </xf>
    <xf numFmtId="40" fontId="39" fillId="35" borderId="13" xfId="0" applyNumberFormat="1" applyFont="1" applyFill="1" applyBorder="1" applyAlignment="1">
      <alignment horizontal="center" wrapText="1"/>
    </xf>
    <xf numFmtId="0" fontId="39" fillId="0" borderId="11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10" fillId="0" borderId="2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4" fontId="14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5" fillId="0" borderId="11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/>
    </xf>
    <xf numFmtId="0" fontId="9" fillId="0" borderId="32" xfId="0" applyFont="1" applyBorder="1" applyAlignment="1">
      <alignment/>
    </xf>
    <xf numFmtId="4" fontId="16" fillId="0" borderId="33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31" xfId="0" applyFont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206" fontId="18" fillId="0" borderId="18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Percent" xfId="46"/>
    <cellStyle name="Graphics" xfId="47"/>
    <cellStyle name="Heading 1" xfId="48"/>
    <cellStyle name="Heading1 1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Result 1" xfId="63"/>
    <cellStyle name="Result2 1" xfId="64"/>
    <cellStyle name="Saída" xfId="65"/>
    <cellStyle name="Comma [0]" xfId="66"/>
    <cellStyle name="Separador de milhares 2" xfId="67"/>
    <cellStyle name="Separador de milhares 3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OpenWindow('tabela_serv_composicao.jsp?pk_servtabela=151931.0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3" name="Picture 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6" name="Picture 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8" name="Picture 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0" name="Picture 1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295275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10763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2" name="Picture 1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3" name="Picture 1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4" name="Picture 1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5" name="Picture 1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6" name="Picture 1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7" name="Picture 1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8" name="Picture 1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9" name="Picture 1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0" name="Picture 2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21" name="Picture 2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2" name="Picture 2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4</xdr:col>
      <xdr:colOff>466725</xdr:colOff>
      <xdr:row>1</xdr:row>
      <xdr:rowOff>0</xdr:rowOff>
    </xdr:to>
    <xdr:sp>
      <xdr:nvSpPr>
        <xdr:cNvPr id="23" name="WordArt 23"/>
        <xdr:cNvSpPr>
          <a:spLocks/>
        </xdr:cNvSpPr>
      </xdr:nvSpPr>
      <xdr:spPr>
        <a:xfrm>
          <a:off x="695325" y="200025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Prefeitura Municipal de Aracruz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WordArt 24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WordArt 25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WordArt 26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oneCellAnchor>
    <xdr:from>
      <xdr:col>10</xdr:col>
      <xdr:colOff>514350</xdr:colOff>
      <xdr:row>23</xdr:row>
      <xdr:rowOff>0</xdr:rowOff>
    </xdr:from>
    <xdr:ext cx="123825" cy="114300"/>
    <xdr:sp>
      <xdr:nvSpPr>
        <xdr:cNvPr id="27" name="Picture 4" descr="Composição de Custo">
          <a:hlinkClick r:id="rId2"/>
        </xdr:cNvPr>
        <xdr:cNvSpPr>
          <a:spLocks noChangeAspect="1"/>
        </xdr:cNvSpPr>
      </xdr:nvSpPr>
      <xdr:spPr>
        <a:xfrm flipH="1">
          <a:off x="10153650" y="52959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camento\ORCAMENTOS\P.M.VILA%20VELHA\ORCAMENTO%202011\C.P.%2003-11\Planilha%20de%20Pre&#231;os%20e%20Cronogr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  01"/>
      <sheetName val="BDI  01"/>
      <sheetName val="1ª etapa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6"/>
  <sheetViews>
    <sheetView showZeros="0" view="pageBreakPreview" zoomScale="145" zoomScaleNormal="95" zoomScaleSheetLayoutView="145" zoomScalePageLayoutView="0" workbookViewId="0" topLeftCell="A136">
      <selection activeCell="F140" sqref="F140"/>
    </sheetView>
  </sheetViews>
  <sheetFormatPr defaultColWidth="9.140625" defaultRowHeight="12.75"/>
  <cols>
    <col min="1" max="1" width="8.28125" style="1" customWidth="1"/>
    <col min="2" max="2" width="7.8515625" style="15" bestFit="1" customWidth="1"/>
    <col min="3" max="3" width="65.00390625" style="8" customWidth="1"/>
    <col min="4" max="4" width="5.7109375" style="11" customWidth="1"/>
    <col min="5" max="5" width="7.00390625" style="12" bestFit="1" customWidth="1"/>
    <col min="6" max="6" width="9.28125" style="5" bestFit="1" customWidth="1"/>
    <col min="7" max="7" width="11.00390625" style="12" bestFit="1" customWidth="1"/>
    <col min="8" max="8" width="10.140625" style="1" bestFit="1" customWidth="1"/>
    <col min="9" max="9" width="9.8515625" style="1" bestFit="1" customWidth="1"/>
    <col min="10" max="10" width="10.421875" style="1" bestFit="1" customWidth="1"/>
    <col min="11" max="16384" width="9.140625" style="1" customWidth="1"/>
  </cols>
  <sheetData>
    <row r="1" spans="1:7" ht="15.75" customHeight="1" thickBot="1">
      <c r="A1" s="127" t="s">
        <v>355</v>
      </c>
      <c r="B1" s="128"/>
      <c r="C1" s="128"/>
      <c r="D1" s="128"/>
      <c r="E1" s="128"/>
      <c r="F1" s="128"/>
      <c r="G1" s="129"/>
    </row>
    <row r="2" spans="1:7" ht="15.75" customHeight="1">
      <c r="A2" s="124" t="s">
        <v>105</v>
      </c>
      <c r="B2" s="125"/>
      <c r="C2" s="125"/>
      <c r="D2" s="125"/>
      <c r="E2" s="125"/>
      <c r="F2" s="125"/>
      <c r="G2" s="126"/>
    </row>
    <row r="3" spans="1:7" ht="12.75">
      <c r="A3" s="121" t="s">
        <v>107</v>
      </c>
      <c r="B3" s="122"/>
      <c r="C3" s="122"/>
      <c r="D3" s="122"/>
      <c r="E3" s="122"/>
      <c r="F3" s="122"/>
      <c r="G3" s="123"/>
    </row>
    <row r="4" spans="1:7" ht="15" customHeight="1">
      <c r="A4" s="33" t="s">
        <v>36</v>
      </c>
      <c r="B4" s="17"/>
      <c r="C4" s="17"/>
      <c r="D4" s="119" t="s">
        <v>269</v>
      </c>
      <c r="E4" s="119"/>
      <c r="F4" s="119"/>
      <c r="G4" s="120"/>
    </row>
    <row r="5" spans="1:7" ht="12.75">
      <c r="A5" s="121" t="s">
        <v>268</v>
      </c>
      <c r="B5" s="122"/>
      <c r="C5" s="122"/>
      <c r="D5" s="122"/>
      <c r="E5" s="122"/>
      <c r="F5" s="122"/>
      <c r="G5" s="123"/>
    </row>
    <row r="6" spans="1:7" ht="12.75" customHeight="1">
      <c r="A6" s="34" t="s">
        <v>61</v>
      </c>
      <c r="B6" s="13" t="s">
        <v>37</v>
      </c>
      <c r="C6" s="6" t="s">
        <v>38</v>
      </c>
      <c r="D6" s="9" t="s">
        <v>39</v>
      </c>
      <c r="E6" s="10" t="s">
        <v>10</v>
      </c>
      <c r="F6" s="10" t="s">
        <v>2</v>
      </c>
      <c r="G6" s="35" t="s">
        <v>50</v>
      </c>
    </row>
    <row r="7" spans="1:7" ht="12.75" customHeight="1">
      <c r="A7" s="46">
        <v>1</v>
      </c>
      <c r="B7" s="47"/>
      <c r="C7" s="48" t="s">
        <v>114</v>
      </c>
      <c r="D7" s="49"/>
      <c r="E7" s="50"/>
      <c r="F7" s="50"/>
      <c r="G7" s="51"/>
    </row>
    <row r="8" spans="1:7" ht="12.75" customHeight="1">
      <c r="A8" s="62" t="s">
        <v>272</v>
      </c>
      <c r="B8" s="26" t="s">
        <v>115</v>
      </c>
      <c r="C8" s="44" t="s">
        <v>116</v>
      </c>
      <c r="D8" s="24" t="s">
        <v>117</v>
      </c>
      <c r="E8" s="25">
        <v>151.81</v>
      </c>
      <c r="F8" s="25">
        <v>2.82</v>
      </c>
      <c r="G8" s="37">
        <f>E8*F8</f>
        <v>428.1</v>
      </c>
    </row>
    <row r="9" spans="1:7" ht="12.75" customHeight="1">
      <c r="A9" s="62"/>
      <c r="B9" s="22" t="s">
        <v>118</v>
      </c>
      <c r="C9" s="52" t="s">
        <v>119</v>
      </c>
      <c r="D9" s="24"/>
      <c r="E9" s="25"/>
      <c r="F9" s="25"/>
      <c r="G9" s="37">
        <f aca="true" t="shared" si="0" ref="G9:G74">E9*F9</f>
        <v>0</v>
      </c>
    </row>
    <row r="10" spans="1:7" ht="12.75" customHeight="1">
      <c r="A10" s="62" t="s">
        <v>273</v>
      </c>
      <c r="B10" s="26" t="s">
        <v>120</v>
      </c>
      <c r="C10" s="44" t="s">
        <v>121</v>
      </c>
      <c r="D10" s="24" t="s">
        <v>117</v>
      </c>
      <c r="E10" s="25">
        <v>151.81</v>
      </c>
      <c r="F10" s="25">
        <v>10.06</v>
      </c>
      <c r="G10" s="37">
        <f t="shared" si="0"/>
        <v>1527.21</v>
      </c>
    </row>
    <row r="11" spans="1:7" ht="12.75" customHeight="1">
      <c r="A11" s="36">
        <v>2</v>
      </c>
      <c r="B11" s="18"/>
      <c r="C11" s="19" t="s">
        <v>53</v>
      </c>
      <c r="D11" s="20"/>
      <c r="E11" s="21"/>
      <c r="F11" s="21"/>
      <c r="G11" s="39">
        <f t="shared" si="0"/>
        <v>0</v>
      </c>
    </row>
    <row r="12" spans="1:7" ht="24">
      <c r="A12" s="63"/>
      <c r="B12" s="22" t="s">
        <v>62</v>
      </c>
      <c r="C12" s="23" t="s">
        <v>54</v>
      </c>
      <c r="D12" s="24"/>
      <c r="E12" s="25"/>
      <c r="F12" s="25"/>
      <c r="G12" s="37">
        <f t="shared" si="0"/>
        <v>0</v>
      </c>
    </row>
    <row r="13" spans="1:7" ht="12.75" customHeight="1">
      <c r="A13" s="62" t="s">
        <v>274</v>
      </c>
      <c r="B13" s="26" t="s">
        <v>263</v>
      </c>
      <c r="C13" s="53" t="s">
        <v>264</v>
      </c>
      <c r="D13" s="24" t="s">
        <v>41</v>
      </c>
      <c r="E13" s="25">
        <v>8</v>
      </c>
      <c r="F13" s="25">
        <v>278.06</v>
      </c>
      <c r="G13" s="37">
        <f t="shared" si="0"/>
        <v>2224.48</v>
      </c>
    </row>
    <row r="14" spans="1:7" ht="36">
      <c r="A14" s="62" t="s">
        <v>275</v>
      </c>
      <c r="B14" s="26" t="s">
        <v>123</v>
      </c>
      <c r="C14" s="27" t="s">
        <v>122</v>
      </c>
      <c r="D14" s="24" t="s">
        <v>55</v>
      </c>
      <c r="E14" s="25">
        <v>1</v>
      </c>
      <c r="F14" s="25">
        <v>9079.9</v>
      </c>
      <c r="G14" s="37">
        <f t="shared" si="0"/>
        <v>9079.9</v>
      </c>
    </row>
    <row r="15" spans="1:7" ht="36">
      <c r="A15" s="62" t="s">
        <v>276</v>
      </c>
      <c r="B15" s="26" t="s">
        <v>63</v>
      </c>
      <c r="C15" s="27" t="s">
        <v>56</v>
      </c>
      <c r="D15" s="24" t="s">
        <v>40</v>
      </c>
      <c r="E15" s="25">
        <v>25</v>
      </c>
      <c r="F15" s="25">
        <v>29.15</v>
      </c>
      <c r="G15" s="37">
        <f t="shared" si="0"/>
        <v>728.75</v>
      </c>
    </row>
    <row r="16" spans="1:7" ht="36">
      <c r="A16" s="62" t="s">
        <v>277</v>
      </c>
      <c r="B16" s="26" t="s">
        <v>64</v>
      </c>
      <c r="C16" s="27" t="s">
        <v>57</v>
      </c>
      <c r="D16" s="24" t="s">
        <v>40</v>
      </c>
      <c r="E16" s="25">
        <v>20</v>
      </c>
      <c r="F16" s="25">
        <v>330.18</v>
      </c>
      <c r="G16" s="37">
        <f t="shared" si="0"/>
        <v>6603.6</v>
      </c>
    </row>
    <row r="17" spans="1:7" ht="24">
      <c r="A17" s="62" t="s">
        <v>278</v>
      </c>
      <c r="B17" s="26" t="s">
        <v>65</v>
      </c>
      <c r="C17" s="27" t="s">
        <v>58</v>
      </c>
      <c r="D17" s="24" t="s">
        <v>40</v>
      </c>
      <c r="E17" s="25">
        <v>25</v>
      </c>
      <c r="F17" s="25">
        <v>259.22</v>
      </c>
      <c r="G17" s="37">
        <f t="shared" si="0"/>
        <v>6480.5</v>
      </c>
    </row>
    <row r="18" spans="1:7" ht="36">
      <c r="A18" s="62" t="s">
        <v>279</v>
      </c>
      <c r="B18" s="26" t="s">
        <v>66</v>
      </c>
      <c r="C18" s="27" t="s">
        <v>59</v>
      </c>
      <c r="D18" s="24" t="s">
        <v>41</v>
      </c>
      <c r="E18" s="25">
        <v>10.9</v>
      </c>
      <c r="F18" s="25">
        <v>516.99</v>
      </c>
      <c r="G18" s="37">
        <f t="shared" si="0"/>
        <v>5635.19</v>
      </c>
    </row>
    <row r="19" spans="1:7" ht="12.75">
      <c r="A19" s="38">
        <v>3</v>
      </c>
      <c r="B19" s="29"/>
      <c r="C19" s="30" t="s">
        <v>18</v>
      </c>
      <c r="D19" s="31"/>
      <c r="E19" s="32"/>
      <c r="F19" s="32"/>
      <c r="G19" s="39">
        <f t="shared" si="0"/>
        <v>0</v>
      </c>
    </row>
    <row r="20" spans="1:7" ht="12.75">
      <c r="A20" s="63"/>
      <c r="B20" s="22" t="s">
        <v>67</v>
      </c>
      <c r="C20" s="23" t="s">
        <v>19</v>
      </c>
      <c r="D20" s="24"/>
      <c r="E20" s="25"/>
      <c r="F20" s="25"/>
      <c r="G20" s="37">
        <f t="shared" si="0"/>
        <v>0</v>
      </c>
    </row>
    <row r="21" spans="1:7" ht="12.75">
      <c r="A21" s="64" t="s">
        <v>280</v>
      </c>
      <c r="B21" s="26" t="s">
        <v>109</v>
      </c>
      <c r="C21" s="27" t="s">
        <v>108</v>
      </c>
      <c r="D21" s="24" t="s">
        <v>42</v>
      </c>
      <c r="E21" s="25">
        <v>38.25</v>
      </c>
      <c r="F21" s="25">
        <v>36.63</v>
      </c>
      <c r="G21" s="37">
        <f t="shared" si="0"/>
        <v>1401.1</v>
      </c>
    </row>
    <row r="22" spans="1:7" ht="12.75">
      <c r="A22" s="63"/>
      <c r="B22" s="22" t="s">
        <v>68</v>
      </c>
      <c r="C22" s="23" t="s">
        <v>20</v>
      </c>
      <c r="D22" s="24"/>
      <c r="E22" s="25"/>
      <c r="F22" s="25">
        <v>0</v>
      </c>
      <c r="G22" s="37">
        <f t="shared" si="0"/>
        <v>0</v>
      </c>
    </row>
    <row r="23" spans="1:7" ht="12.75">
      <c r="A23" s="64" t="s">
        <v>281</v>
      </c>
      <c r="B23" s="26" t="s">
        <v>69</v>
      </c>
      <c r="C23" s="27" t="s">
        <v>21</v>
      </c>
      <c r="D23" s="24" t="s">
        <v>42</v>
      </c>
      <c r="E23" s="25">
        <v>2.84</v>
      </c>
      <c r="F23" s="25">
        <v>106.39</v>
      </c>
      <c r="G23" s="37">
        <f t="shared" si="0"/>
        <v>302.15</v>
      </c>
    </row>
    <row r="24" spans="1:7" ht="21.75" customHeight="1">
      <c r="A24" s="64" t="s">
        <v>282</v>
      </c>
      <c r="B24" s="26" t="s">
        <v>70</v>
      </c>
      <c r="C24" s="27" t="s">
        <v>9</v>
      </c>
      <c r="D24" s="24" t="s">
        <v>42</v>
      </c>
      <c r="E24" s="25">
        <v>45.54</v>
      </c>
      <c r="F24" s="25">
        <v>20.23</v>
      </c>
      <c r="G24" s="37">
        <f t="shared" si="0"/>
        <v>921.27</v>
      </c>
    </row>
    <row r="25" spans="1:7" ht="12.75">
      <c r="A25" s="38">
        <v>4</v>
      </c>
      <c r="B25" s="29"/>
      <c r="C25" s="30" t="s">
        <v>23</v>
      </c>
      <c r="D25" s="31"/>
      <c r="E25" s="32"/>
      <c r="F25" s="32"/>
      <c r="G25" s="39">
        <f t="shared" si="0"/>
        <v>0</v>
      </c>
    </row>
    <row r="26" spans="1:7" ht="12.75">
      <c r="A26" s="63"/>
      <c r="B26" s="22" t="s">
        <v>71</v>
      </c>
      <c r="C26" s="23" t="s">
        <v>159</v>
      </c>
      <c r="D26" s="24"/>
      <c r="E26" s="25"/>
      <c r="F26" s="25"/>
      <c r="G26" s="37">
        <f t="shared" si="0"/>
        <v>0</v>
      </c>
    </row>
    <row r="27" spans="1:7" ht="23.25" customHeight="1">
      <c r="A27" s="64" t="s">
        <v>283</v>
      </c>
      <c r="B27" s="26" t="s">
        <v>72</v>
      </c>
      <c r="C27" s="27" t="s">
        <v>48</v>
      </c>
      <c r="D27" s="24" t="s">
        <v>41</v>
      </c>
      <c r="E27" s="25">
        <v>43.3</v>
      </c>
      <c r="F27" s="25">
        <v>63.85</v>
      </c>
      <c r="G27" s="37">
        <f t="shared" si="0"/>
        <v>2764.71</v>
      </c>
    </row>
    <row r="28" spans="1:7" ht="24">
      <c r="A28" s="64" t="s">
        <v>284</v>
      </c>
      <c r="B28" s="26" t="s">
        <v>73</v>
      </c>
      <c r="C28" s="27" t="s">
        <v>24</v>
      </c>
      <c r="D28" s="24" t="s">
        <v>42</v>
      </c>
      <c r="E28" s="25">
        <v>3.08</v>
      </c>
      <c r="F28" s="25">
        <v>424.77</v>
      </c>
      <c r="G28" s="37">
        <f t="shared" si="0"/>
        <v>1308.29</v>
      </c>
    </row>
    <row r="29" spans="1:7" ht="24">
      <c r="A29" s="64" t="s">
        <v>285</v>
      </c>
      <c r="B29" s="26" t="s">
        <v>111</v>
      </c>
      <c r="C29" s="27" t="s">
        <v>110</v>
      </c>
      <c r="D29" s="24" t="s">
        <v>42</v>
      </c>
      <c r="E29" s="25">
        <v>15.47</v>
      </c>
      <c r="F29" s="25">
        <v>468.76</v>
      </c>
      <c r="G29" s="37">
        <f t="shared" si="0"/>
        <v>7251.72</v>
      </c>
    </row>
    <row r="30" spans="1:7" ht="24">
      <c r="A30" s="64" t="s">
        <v>286</v>
      </c>
      <c r="B30" s="26" t="s">
        <v>113</v>
      </c>
      <c r="C30" s="27" t="s">
        <v>112</v>
      </c>
      <c r="D30" s="24" t="s">
        <v>25</v>
      </c>
      <c r="E30" s="25">
        <v>1082.9</v>
      </c>
      <c r="F30" s="25">
        <v>7.01</v>
      </c>
      <c r="G30" s="37">
        <f t="shared" si="0"/>
        <v>7591.13</v>
      </c>
    </row>
    <row r="31" spans="1:7" ht="12.75">
      <c r="A31" s="63"/>
      <c r="B31" s="22" t="s">
        <v>162</v>
      </c>
      <c r="C31" s="23" t="s">
        <v>163</v>
      </c>
      <c r="D31" s="24"/>
      <c r="E31" s="25"/>
      <c r="F31" s="25"/>
      <c r="G31" s="37">
        <f t="shared" si="0"/>
        <v>0</v>
      </c>
    </row>
    <row r="32" spans="1:8" ht="24">
      <c r="A32" s="64" t="s">
        <v>287</v>
      </c>
      <c r="B32" s="26" t="s">
        <v>161</v>
      </c>
      <c r="C32" s="27" t="s">
        <v>160</v>
      </c>
      <c r="D32" s="24" t="s">
        <v>41</v>
      </c>
      <c r="E32" s="25">
        <v>17.62</v>
      </c>
      <c r="F32" s="25">
        <v>99.1</v>
      </c>
      <c r="G32" s="37">
        <f t="shared" si="0"/>
        <v>1746.14</v>
      </c>
      <c r="H32" s="16"/>
    </row>
    <row r="33" spans="1:7" ht="12.75">
      <c r="A33" s="38">
        <v>5</v>
      </c>
      <c r="B33" s="29"/>
      <c r="C33" s="30" t="s">
        <v>44</v>
      </c>
      <c r="D33" s="31"/>
      <c r="E33" s="32"/>
      <c r="F33" s="32"/>
      <c r="G33" s="39">
        <f t="shared" si="0"/>
        <v>0</v>
      </c>
    </row>
    <row r="34" spans="1:7" ht="12.75">
      <c r="A34" s="63"/>
      <c r="B34" s="22" t="s">
        <v>74</v>
      </c>
      <c r="C34" s="23" t="s">
        <v>45</v>
      </c>
      <c r="D34" s="24"/>
      <c r="E34" s="25"/>
      <c r="F34" s="25"/>
      <c r="G34" s="37">
        <f t="shared" si="0"/>
        <v>0</v>
      </c>
    </row>
    <row r="35" spans="1:7" ht="36">
      <c r="A35" s="64" t="s">
        <v>288</v>
      </c>
      <c r="B35" s="26" t="s">
        <v>75</v>
      </c>
      <c r="C35" s="27" t="s">
        <v>138</v>
      </c>
      <c r="D35" s="24" t="s">
        <v>41</v>
      </c>
      <c r="E35" s="25">
        <v>116.67</v>
      </c>
      <c r="F35" s="25">
        <v>42.12</v>
      </c>
      <c r="G35" s="37">
        <f t="shared" si="0"/>
        <v>4914.14</v>
      </c>
    </row>
    <row r="36" spans="1:7" ht="12.75">
      <c r="A36" s="38">
        <v>6</v>
      </c>
      <c r="B36" s="29"/>
      <c r="C36" s="30" t="s">
        <v>168</v>
      </c>
      <c r="D36" s="31"/>
      <c r="E36" s="32"/>
      <c r="F36" s="32"/>
      <c r="G36" s="39">
        <f t="shared" si="0"/>
        <v>0</v>
      </c>
    </row>
    <row r="37" spans="1:7" ht="12.75">
      <c r="A37" s="63"/>
      <c r="B37" s="22" t="s">
        <v>169</v>
      </c>
      <c r="C37" s="23" t="s">
        <v>170</v>
      </c>
      <c r="D37" s="24"/>
      <c r="E37" s="25"/>
      <c r="F37" s="45"/>
      <c r="G37" s="37">
        <f t="shared" si="0"/>
        <v>0</v>
      </c>
    </row>
    <row r="38" spans="1:7" ht="24">
      <c r="A38" s="64" t="s">
        <v>289</v>
      </c>
      <c r="B38" s="26" t="s">
        <v>172</v>
      </c>
      <c r="C38" s="27" t="s">
        <v>171</v>
      </c>
      <c r="D38" s="24" t="s">
        <v>43</v>
      </c>
      <c r="E38" s="25">
        <v>2</v>
      </c>
      <c r="F38" s="25">
        <v>192.66</v>
      </c>
      <c r="G38" s="37">
        <f t="shared" si="0"/>
        <v>385.32</v>
      </c>
    </row>
    <row r="39" spans="1:7" ht="12.75">
      <c r="A39" s="64" t="s">
        <v>290</v>
      </c>
      <c r="B39" s="26" t="s">
        <v>174</v>
      </c>
      <c r="C39" s="27" t="s">
        <v>173</v>
      </c>
      <c r="D39" s="24" t="s">
        <v>40</v>
      </c>
      <c r="E39" s="25">
        <v>19.6</v>
      </c>
      <c r="F39" s="25">
        <v>9.64</v>
      </c>
      <c r="G39" s="37">
        <f t="shared" si="0"/>
        <v>188.94</v>
      </c>
    </row>
    <row r="40" spans="1:7" ht="12.75">
      <c r="A40" s="63"/>
      <c r="B40" s="22" t="s">
        <v>176</v>
      </c>
      <c r="C40" s="23" t="s">
        <v>175</v>
      </c>
      <c r="D40" s="24"/>
      <c r="E40" s="25"/>
      <c r="F40" s="45"/>
      <c r="G40" s="37">
        <f t="shared" si="0"/>
        <v>0</v>
      </c>
    </row>
    <row r="41" spans="1:7" ht="12.75">
      <c r="A41" s="64" t="s">
        <v>291</v>
      </c>
      <c r="B41" s="26" t="s">
        <v>178</v>
      </c>
      <c r="C41" s="27" t="s">
        <v>177</v>
      </c>
      <c r="D41" s="24" t="s">
        <v>43</v>
      </c>
      <c r="E41" s="25">
        <v>1</v>
      </c>
      <c r="F41" s="25">
        <v>86.94</v>
      </c>
      <c r="G41" s="37">
        <f t="shared" si="0"/>
        <v>86.94</v>
      </c>
    </row>
    <row r="42" spans="1:7" ht="12.75">
      <c r="A42" s="64" t="s">
        <v>292</v>
      </c>
      <c r="B42" s="26" t="s">
        <v>180</v>
      </c>
      <c r="C42" s="27" t="s">
        <v>179</v>
      </c>
      <c r="D42" s="24" t="s">
        <v>43</v>
      </c>
      <c r="E42" s="25">
        <v>1</v>
      </c>
      <c r="F42" s="25">
        <v>81.94</v>
      </c>
      <c r="G42" s="37">
        <f t="shared" si="0"/>
        <v>81.94</v>
      </c>
    </row>
    <row r="43" spans="1:7" ht="24">
      <c r="A43" s="63"/>
      <c r="B43" s="22" t="s">
        <v>181</v>
      </c>
      <c r="C43" s="23" t="s">
        <v>182</v>
      </c>
      <c r="D43" s="24"/>
      <c r="E43" s="25"/>
      <c r="F43" s="45"/>
      <c r="G43" s="37">
        <f t="shared" si="0"/>
        <v>0</v>
      </c>
    </row>
    <row r="44" spans="1:7" ht="12.75">
      <c r="A44" s="64" t="s">
        <v>293</v>
      </c>
      <c r="B44" s="26" t="s">
        <v>183</v>
      </c>
      <c r="C44" s="27" t="s">
        <v>185</v>
      </c>
      <c r="D44" s="24" t="s">
        <v>43</v>
      </c>
      <c r="E44" s="25">
        <v>1</v>
      </c>
      <c r="F44" s="25">
        <v>627.98</v>
      </c>
      <c r="G44" s="37">
        <f t="shared" si="0"/>
        <v>627.98</v>
      </c>
    </row>
    <row r="45" spans="1:7" ht="12.75">
      <c r="A45" s="64" t="s">
        <v>294</v>
      </c>
      <c r="B45" s="26" t="s">
        <v>184</v>
      </c>
      <c r="C45" s="27" t="s">
        <v>186</v>
      </c>
      <c r="D45" s="24" t="s">
        <v>43</v>
      </c>
      <c r="E45" s="25">
        <v>1</v>
      </c>
      <c r="F45" s="25">
        <v>694.35</v>
      </c>
      <c r="G45" s="37">
        <f t="shared" si="0"/>
        <v>694.35</v>
      </c>
    </row>
    <row r="46" spans="1:7" ht="12.75">
      <c r="A46" s="38">
        <v>7</v>
      </c>
      <c r="B46" s="29"/>
      <c r="C46" s="30" t="s">
        <v>52</v>
      </c>
      <c r="D46" s="31"/>
      <c r="E46" s="32"/>
      <c r="F46" s="32"/>
      <c r="G46" s="39">
        <f t="shared" si="0"/>
        <v>0</v>
      </c>
    </row>
    <row r="47" spans="1:7" ht="12.75">
      <c r="A47" s="63"/>
      <c r="B47" s="22" t="s">
        <v>76</v>
      </c>
      <c r="C47" s="23" t="s">
        <v>0</v>
      </c>
      <c r="D47" s="24"/>
      <c r="E47" s="25"/>
      <c r="F47" s="25"/>
      <c r="G47" s="37">
        <f t="shared" si="0"/>
        <v>0</v>
      </c>
    </row>
    <row r="48" spans="1:7" ht="12.75">
      <c r="A48" s="64" t="s">
        <v>295</v>
      </c>
      <c r="B48" s="26" t="s">
        <v>77</v>
      </c>
      <c r="C48" s="27" t="s">
        <v>1</v>
      </c>
      <c r="D48" s="24" t="s">
        <v>41</v>
      </c>
      <c r="E48" s="56">
        <v>8.96</v>
      </c>
      <c r="F48" s="25">
        <v>409.02</v>
      </c>
      <c r="G48" s="37">
        <f t="shared" si="0"/>
        <v>3664.82</v>
      </c>
    </row>
    <row r="49" spans="1:7" ht="12.75">
      <c r="A49" s="63"/>
      <c r="B49" s="22" t="s">
        <v>187</v>
      </c>
      <c r="C49" s="23" t="s">
        <v>188</v>
      </c>
      <c r="D49" s="24"/>
      <c r="E49" s="25"/>
      <c r="F49" s="25"/>
      <c r="G49" s="37">
        <f t="shared" si="0"/>
        <v>0</v>
      </c>
    </row>
    <row r="50" spans="1:7" ht="24">
      <c r="A50" s="64" t="s">
        <v>296</v>
      </c>
      <c r="B50" s="26" t="s">
        <v>190</v>
      </c>
      <c r="C50" s="27" t="s">
        <v>189</v>
      </c>
      <c r="D50" s="24" t="s">
        <v>41</v>
      </c>
      <c r="E50" s="56">
        <v>0.24</v>
      </c>
      <c r="F50" s="25">
        <v>337.06</v>
      </c>
      <c r="G50" s="37">
        <f t="shared" si="0"/>
        <v>80.89</v>
      </c>
    </row>
    <row r="51" spans="1:7" ht="24" customHeight="1">
      <c r="A51" s="64" t="s">
        <v>297</v>
      </c>
      <c r="B51" s="26" t="s">
        <v>196</v>
      </c>
      <c r="C51" s="27" t="s">
        <v>197</v>
      </c>
      <c r="D51" s="24" t="s">
        <v>41</v>
      </c>
      <c r="E51" s="56">
        <v>1</v>
      </c>
      <c r="F51" s="25">
        <v>281.09</v>
      </c>
      <c r="G51" s="37">
        <f t="shared" si="0"/>
        <v>281.09</v>
      </c>
    </row>
    <row r="52" spans="1:7" ht="12.75">
      <c r="A52" s="38">
        <v>8</v>
      </c>
      <c r="B52" s="29"/>
      <c r="C52" s="30" t="s">
        <v>191</v>
      </c>
      <c r="D52" s="31"/>
      <c r="E52" s="32"/>
      <c r="F52" s="32"/>
      <c r="G52" s="39">
        <f t="shared" si="0"/>
        <v>0</v>
      </c>
    </row>
    <row r="53" spans="1:7" ht="12.75">
      <c r="A53" s="63"/>
      <c r="B53" s="22" t="s">
        <v>192</v>
      </c>
      <c r="C53" s="23" t="s">
        <v>193</v>
      </c>
      <c r="D53" s="24"/>
      <c r="E53" s="25"/>
      <c r="F53" s="25"/>
      <c r="G53" s="37">
        <f t="shared" si="0"/>
        <v>0</v>
      </c>
    </row>
    <row r="54" spans="1:7" ht="12.75">
      <c r="A54" s="64" t="s">
        <v>298</v>
      </c>
      <c r="B54" s="26" t="s">
        <v>195</v>
      </c>
      <c r="C54" s="27" t="s">
        <v>194</v>
      </c>
      <c r="D54" s="24" t="s">
        <v>41</v>
      </c>
      <c r="E54" s="56">
        <v>1.24</v>
      </c>
      <c r="F54" s="25">
        <v>75.1</v>
      </c>
      <c r="G54" s="37">
        <f t="shared" si="0"/>
        <v>93.12</v>
      </c>
    </row>
    <row r="55" spans="1:7" ht="12.75">
      <c r="A55" s="38">
        <v>9</v>
      </c>
      <c r="B55" s="29"/>
      <c r="C55" s="30" t="s">
        <v>12</v>
      </c>
      <c r="D55" s="31"/>
      <c r="E55" s="32"/>
      <c r="F55" s="32"/>
      <c r="G55" s="39">
        <f t="shared" si="0"/>
        <v>0</v>
      </c>
    </row>
    <row r="56" spans="1:7" ht="12.75">
      <c r="A56" s="63"/>
      <c r="B56" s="22" t="s">
        <v>78</v>
      </c>
      <c r="C56" s="23" t="s">
        <v>13</v>
      </c>
      <c r="D56" s="24"/>
      <c r="E56" s="25"/>
      <c r="F56" s="25"/>
      <c r="G56" s="37">
        <f t="shared" si="0"/>
        <v>0</v>
      </c>
    </row>
    <row r="57" spans="1:7" ht="24" customHeight="1">
      <c r="A57" s="64" t="s">
        <v>299</v>
      </c>
      <c r="B57" s="26" t="s">
        <v>125</v>
      </c>
      <c r="C57" s="27" t="s">
        <v>124</v>
      </c>
      <c r="D57" s="24" t="s">
        <v>41</v>
      </c>
      <c r="E57" s="25">
        <v>7.42</v>
      </c>
      <c r="F57" s="25">
        <v>61.09</v>
      </c>
      <c r="G57" s="37">
        <f t="shared" si="0"/>
        <v>453.29</v>
      </c>
    </row>
    <row r="58" spans="1:7" ht="35.25" customHeight="1">
      <c r="A58" s="64" t="s">
        <v>300</v>
      </c>
      <c r="B58" s="26" t="s">
        <v>165</v>
      </c>
      <c r="C58" s="27" t="s">
        <v>164</v>
      </c>
      <c r="D58" s="24" t="s">
        <v>41</v>
      </c>
      <c r="E58" s="25">
        <v>23.34</v>
      </c>
      <c r="F58" s="25">
        <v>142.74</v>
      </c>
      <c r="G58" s="37">
        <f t="shared" si="0"/>
        <v>3331.55</v>
      </c>
    </row>
    <row r="59" spans="1:7" ht="12.75">
      <c r="A59" s="63"/>
      <c r="B59" s="22" t="s">
        <v>79</v>
      </c>
      <c r="C59" s="23" t="s">
        <v>7</v>
      </c>
      <c r="D59" s="24"/>
      <c r="E59" s="25"/>
      <c r="F59" s="25"/>
      <c r="G59" s="37">
        <f t="shared" si="0"/>
        <v>0</v>
      </c>
    </row>
    <row r="60" spans="1:7" ht="24">
      <c r="A60" s="64" t="s">
        <v>301</v>
      </c>
      <c r="B60" s="26" t="s">
        <v>80</v>
      </c>
      <c r="C60" s="27" t="s">
        <v>8</v>
      </c>
      <c r="D60" s="24" t="s">
        <v>41</v>
      </c>
      <c r="E60" s="25">
        <v>7.42</v>
      </c>
      <c r="F60" s="25">
        <v>110.69</v>
      </c>
      <c r="G60" s="37">
        <f t="shared" si="0"/>
        <v>821.32</v>
      </c>
    </row>
    <row r="61" spans="1:7" ht="24">
      <c r="A61" s="64" t="s">
        <v>302</v>
      </c>
      <c r="B61" s="26" t="s">
        <v>167</v>
      </c>
      <c r="C61" s="27" t="s">
        <v>166</v>
      </c>
      <c r="D61" s="24" t="s">
        <v>41</v>
      </c>
      <c r="E61" s="25">
        <v>23.34</v>
      </c>
      <c r="F61" s="25">
        <v>83.64</v>
      </c>
      <c r="G61" s="37">
        <f t="shared" si="0"/>
        <v>1952.16</v>
      </c>
    </row>
    <row r="62" spans="1:7" ht="12.75" customHeight="1">
      <c r="A62" s="63"/>
      <c r="B62" s="22" t="s">
        <v>81</v>
      </c>
      <c r="C62" s="23" t="s">
        <v>26</v>
      </c>
      <c r="D62" s="24"/>
      <c r="E62" s="25"/>
      <c r="F62" s="25"/>
      <c r="G62" s="37">
        <f t="shared" si="0"/>
        <v>0</v>
      </c>
    </row>
    <row r="63" spans="1:7" ht="12.75">
      <c r="A63" s="64" t="s">
        <v>303</v>
      </c>
      <c r="B63" s="26" t="s">
        <v>82</v>
      </c>
      <c r="C63" s="27" t="s">
        <v>27</v>
      </c>
      <c r="D63" s="24" t="s">
        <v>41</v>
      </c>
      <c r="E63" s="25">
        <v>48.72</v>
      </c>
      <c r="F63" s="25">
        <v>39.77</v>
      </c>
      <c r="G63" s="37">
        <f t="shared" si="0"/>
        <v>1937.59</v>
      </c>
    </row>
    <row r="64" spans="1:8" ht="12.75">
      <c r="A64" s="64" t="s">
        <v>304</v>
      </c>
      <c r="B64" s="26" t="s">
        <v>266</v>
      </c>
      <c r="C64" s="27" t="s">
        <v>265</v>
      </c>
      <c r="D64" s="24" t="s">
        <v>41</v>
      </c>
      <c r="E64" s="25">
        <v>48.72</v>
      </c>
      <c r="F64" s="25">
        <v>34.97</v>
      </c>
      <c r="G64" s="37">
        <f t="shared" si="0"/>
        <v>1703.74</v>
      </c>
      <c r="H64" s="16"/>
    </row>
    <row r="65" spans="1:7" ht="12.75">
      <c r="A65" s="38">
        <v>10</v>
      </c>
      <c r="B65" s="29"/>
      <c r="C65" s="30" t="s">
        <v>32</v>
      </c>
      <c r="D65" s="31"/>
      <c r="E65" s="32"/>
      <c r="F65" s="32"/>
      <c r="G65" s="39">
        <f t="shared" si="0"/>
        <v>0</v>
      </c>
    </row>
    <row r="66" spans="1:7" ht="12.75">
      <c r="A66" s="63"/>
      <c r="B66" s="22" t="s">
        <v>83</v>
      </c>
      <c r="C66" s="23" t="s">
        <v>35</v>
      </c>
      <c r="D66" s="24"/>
      <c r="E66" s="25"/>
      <c r="F66" s="25">
        <v>0</v>
      </c>
      <c r="G66" s="37">
        <f t="shared" si="0"/>
        <v>0</v>
      </c>
    </row>
    <row r="67" spans="1:7" ht="12.75">
      <c r="A67" s="64" t="s">
        <v>305</v>
      </c>
      <c r="B67" s="26" t="s">
        <v>127</v>
      </c>
      <c r="C67" s="27" t="s">
        <v>126</v>
      </c>
      <c r="D67" s="24" t="s">
        <v>41</v>
      </c>
      <c r="E67" s="25">
        <v>19.06</v>
      </c>
      <c r="F67" s="25">
        <v>43.1</v>
      </c>
      <c r="G67" s="37">
        <f t="shared" si="0"/>
        <v>821.49</v>
      </c>
    </row>
    <row r="68" spans="1:7" ht="24">
      <c r="A68" s="64" t="s">
        <v>306</v>
      </c>
      <c r="B68" s="26" t="s">
        <v>84</v>
      </c>
      <c r="C68" s="27" t="s">
        <v>33</v>
      </c>
      <c r="D68" s="24" t="s">
        <v>41</v>
      </c>
      <c r="E68" s="25">
        <v>19.06</v>
      </c>
      <c r="F68" s="25">
        <v>35.89</v>
      </c>
      <c r="G68" s="37">
        <f t="shared" si="0"/>
        <v>684.06</v>
      </c>
    </row>
    <row r="69" spans="1:7" ht="12.75">
      <c r="A69" s="38">
        <v>11</v>
      </c>
      <c r="B69" s="29"/>
      <c r="C69" s="30" t="s">
        <v>14</v>
      </c>
      <c r="D69" s="31"/>
      <c r="E69" s="32"/>
      <c r="F69" s="32"/>
      <c r="G69" s="39">
        <f t="shared" si="0"/>
        <v>0</v>
      </c>
    </row>
    <row r="70" spans="1:7" ht="12.75">
      <c r="A70" s="63"/>
      <c r="B70" s="22" t="s">
        <v>129</v>
      </c>
      <c r="C70" s="23" t="s">
        <v>128</v>
      </c>
      <c r="D70" s="24"/>
      <c r="E70" s="25"/>
      <c r="F70" s="25"/>
      <c r="G70" s="37">
        <f t="shared" si="0"/>
        <v>0</v>
      </c>
    </row>
    <row r="71" spans="1:7" ht="24" customHeight="1">
      <c r="A71" s="64" t="s">
        <v>307</v>
      </c>
      <c r="B71" s="26" t="s">
        <v>131</v>
      </c>
      <c r="C71" s="27" t="s">
        <v>130</v>
      </c>
      <c r="D71" s="24" t="s">
        <v>43</v>
      </c>
      <c r="E71" s="25">
        <v>1</v>
      </c>
      <c r="F71" s="25">
        <v>235.07</v>
      </c>
      <c r="G71" s="37">
        <f t="shared" si="0"/>
        <v>235.07</v>
      </c>
    </row>
    <row r="72" spans="1:7" ht="36">
      <c r="A72" s="64" t="s">
        <v>308</v>
      </c>
      <c r="B72" s="26" t="s">
        <v>133</v>
      </c>
      <c r="C72" s="27" t="s">
        <v>132</v>
      </c>
      <c r="D72" s="24" t="s">
        <v>43</v>
      </c>
      <c r="E72" s="25">
        <v>1</v>
      </c>
      <c r="F72" s="25">
        <v>141.77</v>
      </c>
      <c r="G72" s="37">
        <f t="shared" si="0"/>
        <v>141.77</v>
      </c>
    </row>
    <row r="73" spans="1:7" ht="12.75">
      <c r="A73" s="63"/>
      <c r="B73" s="22" t="s">
        <v>85</v>
      </c>
      <c r="C73" s="23" t="s">
        <v>15</v>
      </c>
      <c r="D73" s="24"/>
      <c r="E73" s="25"/>
      <c r="F73" s="25"/>
      <c r="G73" s="37">
        <f t="shared" si="0"/>
        <v>0</v>
      </c>
    </row>
    <row r="74" spans="1:7" ht="12.75">
      <c r="A74" s="64" t="s">
        <v>309</v>
      </c>
      <c r="B74" s="26" t="s">
        <v>198</v>
      </c>
      <c r="C74" s="27" t="s">
        <v>199</v>
      </c>
      <c r="D74" s="24" t="s">
        <v>16</v>
      </c>
      <c r="E74" s="25">
        <v>4</v>
      </c>
      <c r="F74" s="25">
        <v>68.39</v>
      </c>
      <c r="G74" s="37">
        <f t="shared" si="0"/>
        <v>273.56</v>
      </c>
    </row>
    <row r="75" spans="1:7" ht="12.75">
      <c r="A75" s="64" t="s">
        <v>310</v>
      </c>
      <c r="B75" s="26" t="s">
        <v>200</v>
      </c>
      <c r="C75" s="27" t="s">
        <v>201</v>
      </c>
      <c r="D75" s="24" t="s">
        <v>16</v>
      </c>
      <c r="E75" s="25">
        <v>1</v>
      </c>
      <c r="F75" s="25">
        <v>125.66</v>
      </c>
      <c r="G75" s="37">
        <f aca="true" t="shared" si="1" ref="G75:G139">E75*F75</f>
        <v>125.66</v>
      </c>
    </row>
    <row r="76" spans="1:7" ht="12.75">
      <c r="A76" s="64" t="s">
        <v>311</v>
      </c>
      <c r="B76" s="26" t="s">
        <v>86</v>
      </c>
      <c r="C76" s="27" t="s">
        <v>17</v>
      </c>
      <c r="D76" s="24" t="s">
        <v>16</v>
      </c>
      <c r="E76" s="25">
        <v>3</v>
      </c>
      <c r="F76" s="25">
        <v>257.45</v>
      </c>
      <c r="G76" s="37">
        <f t="shared" si="1"/>
        <v>772.35</v>
      </c>
    </row>
    <row r="77" spans="1:7" ht="12.75">
      <c r="A77" s="64" t="s">
        <v>312</v>
      </c>
      <c r="B77" s="26" t="s">
        <v>203</v>
      </c>
      <c r="C77" s="27" t="s">
        <v>202</v>
      </c>
      <c r="D77" s="24" t="s">
        <v>16</v>
      </c>
      <c r="E77" s="25">
        <v>1</v>
      </c>
      <c r="F77" s="25">
        <v>82.9</v>
      </c>
      <c r="G77" s="37">
        <f t="shared" si="1"/>
        <v>82.9</v>
      </c>
    </row>
    <row r="78" spans="1:7" ht="12.75">
      <c r="A78" s="64" t="s">
        <v>313</v>
      </c>
      <c r="B78" s="26" t="s">
        <v>205</v>
      </c>
      <c r="C78" s="27" t="s">
        <v>204</v>
      </c>
      <c r="D78" s="24" t="s">
        <v>16</v>
      </c>
      <c r="E78" s="25">
        <v>2</v>
      </c>
      <c r="F78" s="25">
        <v>63.83</v>
      </c>
      <c r="G78" s="37">
        <f t="shared" si="1"/>
        <v>127.66</v>
      </c>
    </row>
    <row r="79" spans="1:7" ht="12.75" customHeight="1">
      <c r="A79" s="64" t="s">
        <v>314</v>
      </c>
      <c r="B79" s="26" t="s">
        <v>207</v>
      </c>
      <c r="C79" s="27" t="s">
        <v>206</v>
      </c>
      <c r="D79" s="24" t="s">
        <v>16</v>
      </c>
      <c r="E79" s="25">
        <v>2</v>
      </c>
      <c r="F79" s="25">
        <v>105.32</v>
      </c>
      <c r="G79" s="37">
        <f t="shared" si="1"/>
        <v>210.64</v>
      </c>
    </row>
    <row r="80" spans="1:7" ht="12.75">
      <c r="A80" s="63"/>
      <c r="B80" s="22" t="s">
        <v>208</v>
      </c>
      <c r="C80" s="23" t="s">
        <v>209</v>
      </c>
      <c r="D80" s="24"/>
      <c r="E80" s="25"/>
      <c r="F80" s="25"/>
      <c r="G80" s="37">
        <f t="shared" si="1"/>
        <v>0</v>
      </c>
    </row>
    <row r="81" spans="1:7" ht="12.75" customHeight="1">
      <c r="A81" s="64" t="s">
        <v>315</v>
      </c>
      <c r="B81" s="26" t="s">
        <v>211</v>
      </c>
      <c r="C81" s="27" t="s">
        <v>210</v>
      </c>
      <c r="D81" s="24" t="s">
        <v>40</v>
      </c>
      <c r="E81" s="25">
        <v>6</v>
      </c>
      <c r="F81" s="25">
        <v>39.61</v>
      </c>
      <c r="G81" s="37">
        <f t="shared" si="1"/>
        <v>237.66</v>
      </c>
    </row>
    <row r="82" spans="1:7" ht="12.75">
      <c r="A82" s="63"/>
      <c r="B82" s="22" t="s">
        <v>216</v>
      </c>
      <c r="C82" s="23" t="s">
        <v>217</v>
      </c>
      <c r="D82" s="24"/>
      <c r="E82" s="25"/>
      <c r="F82" s="25"/>
      <c r="G82" s="37">
        <f t="shared" si="1"/>
        <v>0</v>
      </c>
    </row>
    <row r="83" spans="1:7" ht="12.75" customHeight="1">
      <c r="A83" s="64" t="s">
        <v>316</v>
      </c>
      <c r="B83" s="26" t="s">
        <v>220</v>
      </c>
      <c r="C83" s="27" t="s">
        <v>221</v>
      </c>
      <c r="D83" s="24" t="s">
        <v>43</v>
      </c>
      <c r="E83" s="25">
        <v>2</v>
      </c>
      <c r="F83" s="25">
        <v>56.61</v>
      </c>
      <c r="G83" s="37">
        <f t="shared" si="1"/>
        <v>113.22</v>
      </c>
    </row>
    <row r="84" spans="1:7" ht="12.75" customHeight="1">
      <c r="A84" s="64" t="s">
        <v>317</v>
      </c>
      <c r="B84" s="26" t="s">
        <v>225</v>
      </c>
      <c r="C84" s="27" t="s">
        <v>224</v>
      </c>
      <c r="D84" s="24" t="s">
        <v>43</v>
      </c>
      <c r="E84" s="25">
        <v>1</v>
      </c>
      <c r="F84" s="25">
        <v>57.02</v>
      </c>
      <c r="G84" s="37">
        <f t="shared" si="1"/>
        <v>57.02</v>
      </c>
    </row>
    <row r="85" spans="1:7" ht="24">
      <c r="A85" s="64" t="s">
        <v>318</v>
      </c>
      <c r="B85" s="26" t="s">
        <v>219</v>
      </c>
      <c r="C85" s="27" t="s">
        <v>218</v>
      </c>
      <c r="D85" s="24" t="s">
        <v>43</v>
      </c>
      <c r="E85" s="25">
        <v>1</v>
      </c>
      <c r="F85" s="25">
        <v>142.13</v>
      </c>
      <c r="G85" s="37">
        <f t="shared" si="1"/>
        <v>142.13</v>
      </c>
    </row>
    <row r="86" spans="1:7" ht="12.75" customHeight="1">
      <c r="A86" s="64" t="s">
        <v>319</v>
      </c>
      <c r="B86" s="26" t="s">
        <v>223</v>
      </c>
      <c r="C86" s="27" t="s">
        <v>222</v>
      </c>
      <c r="D86" s="24" t="s">
        <v>43</v>
      </c>
      <c r="E86" s="25">
        <v>2</v>
      </c>
      <c r="F86" s="25">
        <v>38.45</v>
      </c>
      <c r="G86" s="37">
        <f t="shared" si="1"/>
        <v>76.9</v>
      </c>
    </row>
    <row r="87" spans="1:7" ht="12.75" customHeight="1">
      <c r="A87" s="64" t="s">
        <v>320</v>
      </c>
      <c r="B87" s="26" t="s">
        <v>226</v>
      </c>
      <c r="C87" s="27" t="s">
        <v>227</v>
      </c>
      <c r="D87" s="24" t="s">
        <v>43</v>
      </c>
      <c r="E87" s="25">
        <v>1</v>
      </c>
      <c r="F87" s="25">
        <v>413.87</v>
      </c>
      <c r="G87" s="37">
        <f t="shared" si="1"/>
        <v>413.87</v>
      </c>
    </row>
    <row r="88" spans="1:7" ht="12.75">
      <c r="A88" s="63"/>
      <c r="B88" s="22" t="s">
        <v>228</v>
      </c>
      <c r="C88" s="23" t="s">
        <v>229</v>
      </c>
      <c r="D88" s="24"/>
      <c r="E88" s="25"/>
      <c r="F88" s="25"/>
      <c r="G88" s="37">
        <f t="shared" si="1"/>
        <v>0</v>
      </c>
    </row>
    <row r="89" spans="1:7" ht="24">
      <c r="A89" s="64" t="s">
        <v>321</v>
      </c>
      <c r="B89" s="26" t="s">
        <v>233</v>
      </c>
      <c r="C89" s="27" t="s">
        <v>232</v>
      </c>
      <c r="D89" s="24" t="s">
        <v>43</v>
      </c>
      <c r="E89" s="25">
        <v>1</v>
      </c>
      <c r="F89" s="25">
        <v>66.02</v>
      </c>
      <c r="G89" s="37">
        <f t="shared" si="1"/>
        <v>66.02</v>
      </c>
    </row>
    <row r="90" spans="1:7" ht="12.75" customHeight="1">
      <c r="A90" s="64" t="s">
        <v>322</v>
      </c>
      <c r="B90" s="26" t="s">
        <v>235</v>
      </c>
      <c r="C90" s="27" t="s">
        <v>234</v>
      </c>
      <c r="D90" s="24" t="s">
        <v>43</v>
      </c>
      <c r="E90" s="25">
        <v>1</v>
      </c>
      <c r="F90" s="25">
        <v>66.37</v>
      </c>
      <c r="G90" s="37">
        <f t="shared" si="1"/>
        <v>66.37</v>
      </c>
    </row>
    <row r="91" spans="1:7" ht="12.75" customHeight="1">
      <c r="A91" s="64" t="s">
        <v>323</v>
      </c>
      <c r="B91" s="26" t="s">
        <v>237</v>
      </c>
      <c r="C91" s="27" t="s">
        <v>236</v>
      </c>
      <c r="D91" s="24" t="s">
        <v>43</v>
      </c>
      <c r="E91" s="25">
        <v>3</v>
      </c>
      <c r="F91" s="25">
        <v>53.75</v>
      </c>
      <c r="G91" s="37">
        <f t="shared" si="1"/>
        <v>161.25</v>
      </c>
    </row>
    <row r="92" spans="1:7" ht="12.75">
      <c r="A92" s="63"/>
      <c r="B92" s="22" t="s">
        <v>212</v>
      </c>
      <c r="C92" s="23" t="s">
        <v>213</v>
      </c>
      <c r="D92" s="24"/>
      <c r="E92" s="25"/>
      <c r="F92" s="25"/>
      <c r="G92" s="37">
        <f t="shared" si="1"/>
        <v>0</v>
      </c>
    </row>
    <row r="93" spans="1:7" ht="24">
      <c r="A93" s="64" t="s">
        <v>324</v>
      </c>
      <c r="B93" s="26" t="s">
        <v>238</v>
      </c>
      <c r="C93" s="27" t="s">
        <v>239</v>
      </c>
      <c r="D93" s="24" t="s">
        <v>43</v>
      </c>
      <c r="E93" s="25">
        <v>1</v>
      </c>
      <c r="F93" s="25">
        <v>179.44</v>
      </c>
      <c r="G93" s="37">
        <f t="shared" si="1"/>
        <v>179.44</v>
      </c>
    </row>
    <row r="94" spans="1:7" ht="24">
      <c r="A94" s="64" t="s">
        <v>325</v>
      </c>
      <c r="B94" s="26" t="s">
        <v>215</v>
      </c>
      <c r="C94" s="27" t="s">
        <v>214</v>
      </c>
      <c r="D94" s="24" t="s">
        <v>43</v>
      </c>
      <c r="E94" s="25">
        <v>1</v>
      </c>
      <c r="F94" s="25">
        <v>488.34</v>
      </c>
      <c r="G94" s="37">
        <f t="shared" si="1"/>
        <v>488.34</v>
      </c>
    </row>
    <row r="95" spans="1:7" ht="12.75">
      <c r="A95" s="64" t="s">
        <v>326</v>
      </c>
      <c r="B95" s="26" t="s">
        <v>230</v>
      </c>
      <c r="C95" s="27" t="s">
        <v>231</v>
      </c>
      <c r="D95" s="24" t="s">
        <v>43</v>
      </c>
      <c r="E95" s="25">
        <v>1</v>
      </c>
      <c r="F95" s="25">
        <v>146.93</v>
      </c>
      <c r="G95" s="37">
        <f t="shared" si="1"/>
        <v>146.93</v>
      </c>
    </row>
    <row r="96" spans="1:7" ht="12.75">
      <c r="A96" s="38">
        <v>12</v>
      </c>
      <c r="B96" s="29"/>
      <c r="C96" s="30" t="s">
        <v>28</v>
      </c>
      <c r="D96" s="31"/>
      <c r="E96" s="32"/>
      <c r="F96" s="32">
        <v>0</v>
      </c>
      <c r="G96" s="39">
        <f t="shared" si="1"/>
        <v>0</v>
      </c>
    </row>
    <row r="97" spans="1:7" ht="12.75">
      <c r="A97" s="63"/>
      <c r="B97" s="22" t="s">
        <v>87</v>
      </c>
      <c r="C97" s="23" t="s">
        <v>29</v>
      </c>
      <c r="D97" s="24"/>
      <c r="E97" s="25"/>
      <c r="F97" s="25">
        <v>0</v>
      </c>
      <c r="G97" s="37">
        <f t="shared" si="1"/>
        <v>0</v>
      </c>
    </row>
    <row r="98" spans="1:7" ht="12.75" customHeight="1">
      <c r="A98" s="64" t="s">
        <v>327</v>
      </c>
      <c r="B98" s="26" t="s">
        <v>88</v>
      </c>
      <c r="C98" s="27" t="s">
        <v>30</v>
      </c>
      <c r="D98" s="24" t="s">
        <v>43</v>
      </c>
      <c r="E98" s="25">
        <v>1</v>
      </c>
      <c r="F98" s="25">
        <v>2453.64</v>
      </c>
      <c r="G98" s="37">
        <f t="shared" si="1"/>
        <v>2453.64</v>
      </c>
    </row>
    <row r="99" spans="1:7" ht="12.75">
      <c r="A99" s="63"/>
      <c r="B99" s="22" t="s">
        <v>89</v>
      </c>
      <c r="C99" s="23" t="s">
        <v>31</v>
      </c>
      <c r="D99" s="24"/>
      <c r="E99" s="25"/>
      <c r="F99" s="25">
        <v>0</v>
      </c>
      <c r="G99" s="37">
        <f t="shared" si="1"/>
        <v>0</v>
      </c>
    </row>
    <row r="100" spans="1:7" ht="12.75" customHeight="1">
      <c r="A100" s="64" t="s">
        <v>328</v>
      </c>
      <c r="B100" s="26" t="s">
        <v>244</v>
      </c>
      <c r="C100" s="27" t="s">
        <v>243</v>
      </c>
      <c r="D100" s="24" t="s">
        <v>43</v>
      </c>
      <c r="E100" s="25">
        <v>1</v>
      </c>
      <c r="F100" s="25">
        <v>278.6</v>
      </c>
      <c r="G100" s="37">
        <f t="shared" si="1"/>
        <v>278.6</v>
      </c>
    </row>
    <row r="101" spans="1:7" ht="36">
      <c r="A101" s="64" t="s">
        <v>329</v>
      </c>
      <c r="B101" s="26" t="s">
        <v>134</v>
      </c>
      <c r="C101" s="27" t="s">
        <v>101</v>
      </c>
      <c r="D101" s="24" t="s">
        <v>43</v>
      </c>
      <c r="E101" s="25">
        <v>1</v>
      </c>
      <c r="F101" s="25">
        <v>662.13</v>
      </c>
      <c r="G101" s="37">
        <f t="shared" si="1"/>
        <v>662.13</v>
      </c>
    </row>
    <row r="102" spans="1:7" ht="12.75">
      <c r="A102" s="63"/>
      <c r="B102" s="22" t="s">
        <v>90</v>
      </c>
      <c r="C102" s="23" t="s">
        <v>46</v>
      </c>
      <c r="D102" s="24"/>
      <c r="E102" s="25"/>
      <c r="F102" s="25"/>
      <c r="G102" s="37">
        <f t="shared" si="1"/>
        <v>0</v>
      </c>
    </row>
    <row r="103" spans="1:7" ht="24" customHeight="1">
      <c r="A103" s="64" t="s">
        <v>330</v>
      </c>
      <c r="B103" s="26" t="s">
        <v>91</v>
      </c>
      <c r="C103" s="27" t="s">
        <v>102</v>
      </c>
      <c r="D103" s="24" t="s">
        <v>16</v>
      </c>
      <c r="E103" s="25">
        <v>5</v>
      </c>
      <c r="F103" s="25">
        <v>131.95</v>
      </c>
      <c r="G103" s="37">
        <f t="shared" si="1"/>
        <v>659.75</v>
      </c>
    </row>
    <row r="104" spans="1:7" ht="24" customHeight="1">
      <c r="A104" s="64" t="s">
        <v>331</v>
      </c>
      <c r="B104" s="26" t="s">
        <v>92</v>
      </c>
      <c r="C104" s="27" t="s">
        <v>103</v>
      </c>
      <c r="D104" s="24" t="s">
        <v>16</v>
      </c>
      <c r="E104" s="25">
        <v>2</v>
      </c>
      <c r="F104" s="25">
        <v>117.34</v>
      </c>
      <c r="G104" s="37">
        <f t="shared" si="1"/>
        <v>234.68</v>
      </c>
    </row>
    <row r="105" spans="1:7" ht="24" customHeight="1">
      <c r="A105" s="64" t="s">
        <v>332</v>
      </c>
      <c r="B105" s="26" t="s">
        <v>246</v>
      </c>
      <c r="C105" s="27" t="s">
        <v>245</v>
      </c>
      <c r="D105" s="24" t="s">
        <v>16</v>
      </c>
      <c r="E105" s="25">
        <v>8</v>
      </c>
      <c r="F105" s="25">
        <v>135.08</v>
      </c>
      <c r="G105" s="37">
        <f t="shared" si="1"/>
        <v>1080.64</v>
      </c>
    </row>
    <row r="106" spans="1:7" ht="24" customHeight="1">
      <c r="A106" s="64" t="s">
        <v>333</v>
      </c>
      <c r="B106" s="26" t="s">
        <v>248</v>
      </c>
      <c r="C106" s="27" t="s">
        <v>247</v>
      </c>
      <c r="D106" s="24" t="s">
        <v>16</v>
      </c>
      <c r="E106" s="25">
        <v>1</v>
      </c>
      <c r="F106" s="25">
        <v>311.93</v>
      </c>
      <c r="G106" s="37">
        <f t="shared" si="1"/>
        <v>311.93</v>
      </c>
    </row>
    <row r="107" spans="1:7" ht="24" customHeight="1">
      <c r="A107" s="64" t="s">
        <v>334</v>
      </c>
      <c r="B107" s="26" t="s">
        <v>135</v>
      </c>
      <c r="C107" s="27" t="s">
        <v>47</v>
      </c>
      <c r="D107" s="24" t="s">
        <v>16</v>
      </c>
      <c r="E107" s="25">
        <v>6</v>
      </c>
      <c r="F107" s="25">
        <v>85.75</v>
      </c>
      <c r="G107" s="37">
        <f t="shared" si="1"/>
        <v>514.5</v>
      </c>
    </row>
    <row r="108" spans="1:7" ht="24">
      <c r="A108" s="64" t="s">
        <v>335</v>
      </c>
      <c r="B108" s="26" t="s">
        <v>93</v>
      </c>
      <c r="C108" s="27" t="s">
        <v>11</v>
      </c>
      <c r="D108" s="24" t="s">
        <v>16</v>
      </c>
      <c r="E108" s="25">
        <v>5</v>
      </c>
      <c r="F108" s="25">
        <v>195.06</v>
      </c>
      <c r="G108" s="37">
        <f t="shared" si="1"/>
        <v>975.3</v>
      </c>
    </row>
    <row r="109" spans="1:7" ht="12.75">
      <c r="A109" s="63"/>
      <c r="B109" s="22" t="s">
        <v>94</v>
      </c>
      <c r="C109" s="23" t="s">
        <v>22</v>
      </c>
      <c r="D109" s="24"/>
      <c r="E109" s="25"/>
      <c r="F109" s="25"/>
      <c r="G109" s="37">
        <f t="shared" si="1"/>
        <v>0</v>
      </c>
    </row>
    <row r="110" spans="1:7" ht="36">
      <c r="A110" s="64" t="s">
        <v>336</v>
      </c>
      <c r="B110" s="26" t="s">
        <v>137</v>
      </c>
      <c r="C110" s="27" t="s">
        <v>136</v>
      </c>
      <c r="D110" s="24" t="s">
        <v>43</v>
      </c>
      <c r="E110" s="25">
        <v>3</v>
      </c>
      <c r="F110" s="25">
        <v>194.28</v>
      </c>
      <c r="G110" s="37">
        <f t="shared" si="1"/>
        <v>582.84</v>
      </c>
    </row>
    <row r="111" spans="1:7" ht="12.75">
      <c r="A111" s="63"/>
      <c r="B111" s="22" t="s">
        <v>95</v>
      </c>
      <c r="C111" s="23" t="s">
        <v>34</v>
      </c>
      <c r="D111" s="24"/>
      <c r="E111" s="25"/>
      <c r="F111" s="25"/>
      <c r="G111" s="37">
        <f t="shared" si="1"/>
        <v>0</v>
      </c>
    </row>
    <row r="112" spans="1:7" ht="36">
      <c r="A112" s="64" t="s">
        <v>337</v>
      </c>
      <c r="B112" s="26" t="s">
        <v>96</v>
      </c>
      <c r="C112" s="27" t="s">
        <v>104</v>
      </c>
      <c r="D112" s="24" t="s">
        <v>43</v>
      </c>
      <c r="E112" s="25">
        <v>1</v>
      </c>
      <c r="F112" s="25">
        <v>2880.83</v>
      </c>
      <c r="G112" s="37">
        <f t="shared" si="1"/>
        <v>2880.83</v>
      </c>
    </row>
    <row r="113" spans="1:7" ht="33" customHeight="1">
      <c r="A113" s="65" t="s">
        <v>338</v>
      </c>
      <c r="B113" s="59" t="s">
        <v>271</v>
      </c>
      <c r="C113" s="54" t="s">
        <v>267</v>
      </c>
      <c r="D113" s="55" t="s">
        <v>43</v>
      </c>
      <c r="E113" s="56">
        <v>4</v>
      </c>
      <c r="F113" s="56">
        <v>239.06</v>
      </c>
      <c r="G113" s="57">
        <f t="shared" si="1"/>
        <v>956.24</v>
      </c>
    </row>
    <row r="114" spans="1:7" ht="24">
      <c r="A114" s="63"/>
      <c r="B114" s="22" t="s">
        <v>249</v>
      </c>
      <c r="C114" s="23" t="s">
        <v>250</v>
      </c>
      <c r="D114" s="24"/>
      <c r="E114" s="25"/>
      <c r="F114" s="25"/>
      <c r="G114" s="37">
        <f t="shared" si="1"/>
        <v>0</v>
      </c>
    </row>
    <row r="115" spans="1:7" ht="24" customHeight="1">
      <c r="A115" s="64" t="s">
        <v>339</v>
      </c>
      <c r="B115" s="26" t="s">
        <v>252</v>
      </c>
      <c r="C115" s="27" t="s">
        <v>251</v>
      </c>
      <c r="D115" s="24" t="s">
        <v>43</v>
      </c>
      <c r="E115" s="25">
        <v>3</v>
      </c>
      <c r="F115" s="25">
        <v>78.01</v>
      </c>
      <c r="G115" s="37">
        <f t="shared" si="1"/>
        <v>234.03</v>
      </c>
    </row>
    <row r="116" spans="1:7" ht="24" customHeight="1">
      <c r="A116" s="64" t="s">
        <v>340</v>
      </c>
      <c r="B116" s="26" t="s">
        <v>254</v>
      </c>
      <c r="C116" s="27" t="s">
        <v>253</v>
      </c>
      <c r="D116" s="24" t="s">
        <v>43</v>
      </c>
      <c r="E116" s="25">
        <v>2</v>
      </c>
      <c r="F116" s="25">
        <v>87.41</v>
      </c>
      <c r="G116" s="37">
        <f t="shared" si="1"/>
        <v>174.82</v>
      </c>
    </row>
    <row r="117" spans="1:7" ht="12.75">
      <c r="A117" s="64" t="s">
        <v>341</v>
      </c>
      <c r="B117" s="26" t="s">
        <v>256</v>
      </c>
      <c r="C117" s="27" t="s">
        <v>255</v>
      </c>
      <c r="D117" s="24" t="s">
        <v>43</v>
      </c>
      <c r="E117" s="25">
        <v>8</v>
      </c>
      <c r="F117" s="25">
        <v>23.8</v>
      </c>
      <c r="G117" s="37">
        <f t="shared" si="1"/>
        <v>190.4</v>
      </c>
    </row>
    <row r="118" spans="1:7" ht="12.75">
      <c r="A118" s="64" t="s">
        <v>342</v>
      </c>
      <c r="B118" s="26" t="s">
        <v>258</v>
      </c>
      <c r="C118" s="27" t="s">
        <v>257</v>
      </c>
      <c r="D118" s="24" t="s">
        <v>43</v>
      </c>
      <c r="E118" s="25">
        <v>6</v>
      </c>
      <c r="F118" s="25">
        <v>14.86</v>
      </c>
      <c r="G118" s="37">
        <f t="shared" si="1"/>
        <v>89.16</v>
      </c>
    </row>
    <row r="119" spans="1:7" ht="12.75">
      <c r="A119" s="63"/>
      <c r="B119" s="22" t="s">
        <v>240</v>
      </c>
      <c r="C119" s="23" t="s">
        <v>213</v>
      </c>
      <c r="D119" s="24"/>
      <c r="E119" s="25"/>
      <c r="F119" s="25"/>
      <c r="G119" s="37">
        <f t="shared" si="1"/>
        <v>0</v>
      </c>
    </row>
    <row r="120" spans="1:7" ht="12.75">
      <c r="A120" s="64" t="s">
        <v>343</v>
      </c>
      <c r="B120" s="26" t="s">
        <v>242</v>
      </c>
      <c r="C120" s="27" t="s">
        <v>241</v>
      </c>
      <c r="D120" s="24" t="s">
        <v>43</v>
      </c>
      <c r="E120" s="25">
        <v>1</v>
      </c>
      <c r="F120" s="25">
        <v>67.85</v>
      </c>
      <c r="G120" s="37">
        <f t="shared" si="1"/>
        <v>67.85</v>
      </c>
    </row>
    <row r="121" spans="1:7" ht="12.75">
      <c r="A121" s="38">
        <v>13</v>
      </c>
      <c r="B121" s="29"/>
      <c r="C121" s="30" t="s">
        <v>49</v>
      </c>
      <c r="D121" s="31"/>
      <c r="E121" s="32"/>
      <c r="F121" s="32"/>
      <c r="G121" s="39">
        <f t="shared" si="1"/>
        <v>0</v>
      </c>
    </row>
    <row r="122" spans="1:7" ht="12.75">
      <c r="A122" s="63"/>
      <c r="B122" s="22" t="s">
        <v>141</v>
      </c>
      <c r="C122" s="23" t="s">
        <v>142</v>
      </c>
      <c r="D122" s="24"/>
      <c r="E122" s="25"/>
      <c r="F122" s="25"/>
      <c r="G122" s="37">
        <f t="shared" si="1"/>
        <v>0</v>
      </c>
    </row>
    <row r="123" spans="1:7" ht="24">
      <c r="A123" s="64" t="s">
        <v>344</v>
      </c>
      <c r="B123" s="26" t="s">
        <v>140</v>
      </c>
      <c r="C123" s="27" t="s">
        <v>139</v>
      </c>
      <c r="D123" s="24" t="s">
        <v>41</v>
      </c>
      <c r="E123" s="25">
        <v>432.32</v>
      </c>
      <c r="F123" s="25">
        <v>15.5</v>
      </c>
      <c r="G123" s="37">
        <f t="shared" si="1"/>
        <v>6700.96</v>
      </c>
    </row>
    <row r="124" spans="1:7" ht="12.75">
      <c r="A124" s="63"/>
      <c r="B124" s="22" t="s">
        <v>143</v>
      </c>
      <c r="C124" s="23" t="s">
        <v>144</v>
      </c>
      <c r="D124" s="24"/>
      <c r="E124" s="25"/>
      <c r="F124" s="25"/>
      <c r="G124" s="37">
        <f t="shared" si="1"/>
        <v>0</v>
      </c>
    </row>
    <row r="125" spans="1:7" ht="24" customHeight="1">
      <c r="A125" s="64" t="s">
        <v>345</v>
      </c>
      <c r="B125" s="26" t="s">
        <v>146</v>
      </c>
      <c r="C125" s="27" t="s">
        <v>145</v>
      </c>
      <c r="D125" s="24" t="s">
        <v>41</v>
      </c>
      <c r="E125" s="25">
        <v>17.92</v>
      </c>
      <c r="F125" s="25">
        <v>14.87</v>
      </c>
      <c r="G125" s="37">
        <f t="shared" si="1"/>
        <v>266.47</v>
      </c>
    </row>
    <row r="126" spans="1:7" ht="12.75">
      <c r="A126" s="63"/>
      <c r="B126" s="22" t="s">
        <v>259</v>
      </c>
      <c r="C126" s="23" t="s">
        <v>260</v>
      </c>
      <c r="D126" s="24"/>
      <c r="E126" s="25"/>
      <c r="F126" s="25"/>
      <c r="G126" s="37">
        <f t="shared" si="1"/>
        <v>0</v>
      </c>
    </row>
    <row r="127" spans="1:7" ht="24">
      <c r="A127" s="64" t="s">
        <v>346</v>
      </c>
      <c r="B127" s="26" t="s">
        <v>262</v>
      </c>
      <c r="C127" s="27" t="s">
        <v>261</v>
      </c>
      <c r="D127" s="24" t="s">
        <v>41</v>
      </c>
      <c r="E127" s="25">
        <v>14.77</v>
      </c>
      <c r="F127" s="25">
        <v>17.58</v>
      </c>
      <c r="G127" s="37">
        <f t="shared" si="1"/>
        <v>259.66</v>
      </c>
    </row>
    <row r="128" spans="1:9" ht="12.75">
      <c r="A128" s="38">
        <v>14</v>
      </c>
      <c r="B128" s="29"/>
      <c r="C128" s="30" t="s">
        <v>3</v>
      </c>
      <c r="D128" s="31"/>
      <c r="E128" s="32"/>
      <c r="F128" s="32">
        <v>0</v>
      </c>
      <c r="G128" s="39">
        <f t="shared" si="1"/>
        <v>0</v>
      </c>
      <c r="I128" s="16"/>
    </row>
    <row r="129" spans="1:7" ht="12.75">
      <c r="A129" s="63"/>
      <c r="B129" s="22" t="s">
        <v>97</v>
      </c>
      <c r="C129" s="23" t="s">
        <v>4</v>
      </c>
      <c r="D129" s="24"/>
      <c r="E129" s="25"/>
      <c r="F129" s="25">
        <v>0</v>
      </c>
      <c r="G129" s="37">
        <f t="shared" si="1"/>
        <v>0</v>
      </c>
    </row>
    <row r="130" spans="1:7" ht="24">
      <c r="A130" s="64" t="s">
        <v>347</v>
      </c>
      <c r="B130" s="26" t="s">
        <v>147</v>
      </c>
      <c r="C130" s="27" t="s">
        <v>148</v>
      </c>
      <c r="D130" s="24" t="s">
        <v>40</v>
      </c>
      <c r="E130" s="25">
        <v>52.72</v>
      </c>
      <c r="F130" s="25">
        <v>69.51</v>
      </c>
      <c r="G130" s="37">
        <f t="shared" si="1"/>
        <v>3664.57</v>
      </c>
    </row>
    <row r="131" spans="1:7" ht="38.25" customHeight="1">
      <c r="A131" s="64" t="s">
        <v>348</v>
      </c>
      <c r="B131" s="26" t="s">
        <v>75</v>
      </c>
      <c r="C131" s="27" t="s">
        <v>149</v>
      </c>
      <c r="D131" s="24" t="s">
        <v>41</v>
      </c>
      <c r="E131" s="25">
        <v>65.9</v>
      </c>
      <c r="F131" s="25">
        <v>42.12</v>
      </c>
      <c r="G131" s="37">
        <f t="shared" si="1"/>
        <v>2775.71</v>
      </c>
    </row>
    <row r="132" spans="1:7" ht="24">
      <c r="A132" s="64" t="s">
        <v>349</v>
      </c>
      <c r="B132" s="60" t="s">
        <v>150</v>
      </c>
      <c r="C132" s="54" t="s">
        <v>151</v>
      </c>
      <c r="D132" s="55" t="s">
        <v>40</v>
      </c>
      <c r="E132" s="56">
        <v>52.72</v>
      </c>
      <c r="F132" s="56">
        <v>14.63</v>
      </c>
      <c r="G132" s="57">
        <f t="shared" si="1"/>
        <v>771.29</v>
      </c>
    </row>
    <row r="133" spans="1:7" ht="12.75">
      <c r="A133" s="63"/>
      <c r="B133" s="22" t="s">
        <v>98</v>
      </c>
      <c r="C133" s="23" t="s">
        <v>5</v>
      </c>
      <c r="D133" s="24"/>
      <c r="E133" s="25"/>
      <c r="F133" s="25">
        <v>0</v>
      </c>
      <c r="G133" s="37">
        <f t="shared" si="1"/>
        <v>0</v>
      </c>
    </row>
    <row r="134" spans="1:7" ht="34.5" customHeight="1">
      <c r="A134" s="64" t="s">
        <v>350</v>
      </c>
      <c r="B134" s="26" t="s">
        <v>99</v>
      </c>
      <c r="C134" s="27" t="s">
        <v>152</v>
      </c>
      <c r="D134" s="24" t="s">
        <v>41</v>
      </c>
      <c r="E134" s="25">
        <v>40</v>
      </c>
      <c r="F134" s="25">
        <v>59.12</v>
      </c>
      <c r="G134" s="37">
        <f t="shared" si="1"/>
        <v>2364.8</v>
      </c>
    </row>
    <row r="135" spans="1:7" ht="24" customHeight="1">
      <c r="A135" s="64" t="s">
        <v>351</v>
      </c>
      <c r="B135" s="26" t="s">
        <v>154</v>
      </c>
      <c r="C135" s="27" t="s">
        <v>153</v>
      </c>
      <c r="D135" s="24" t="s">
        <v>41</v>
      </c>
      <c r="E135" s="25">
        <v>20.25</v>
      </c>
      <c r="F135" s="25">
        <v>58.65</v>
      </c>
      <c r="G135" s="37">
        <f t="shared" si="1"/>
        <v>1187.66</v>
      </c>
    </row>
    <row r="136" spans="1:7" ht="12.75">
      <c r="A136" s="63"/>
      <c r="B136" s="22" t="s">
        <v>100</v>
      </c>
      <c r="C136" s="23" t="s">
        <v>6</v>
      </c>
      <c r="D136" s="24"/>
      <c r="E136" s="25"/>
      <c r="F136" s="25">
        <v>0</v>
      </c>
      <c r="G136" s="37">
        <f t="shared" si="1"/>
        <v>0</v>
      </c>
    </row>
    <row r="137" spans="1:7" ht="24">
      <c r="A137" s="64" t="s">
        <v>352</v>
      </c>
      <c r="B137" s="26" t="s">
        <v>156</v>
      </c>
      <c r="C137" s="27" t="s">
        <v>155</v>
      </c>
      <c r="D137" s="24" t="s">
        <v>41</v>
      </c>
      <c r="E137" s="25">
        <v>16.26</v>
      </c>
      <c r="F137" s="25">
        <v>15.74</v>
      </c>
      <c r="G137" s="37">
        <f t="shared" si="1"/>
        <v>255.93</v>
      </c>
    </row>
    <row r="138" spans="1:7" ht="23.25">
      <c r="A138" s="65" t="s">
        <v>353</v>
      </c>
      <c r="B138" s="61" t="s">
        <v>158</v>
      </c>
      <c r="C138" s="54" t="s">
        <v>157</v>
      </c>
      <c r="D138" s="55" t="s">
        <v>55</v>
      </c>
      <c r="E138" s="56">
        <v>12</v>
      </c>
      <c r="F138" s="56">
        <v>22.52</v>
      </c>
      <c r="G138" s="57">
        <f t="shared" si="1"/>
        <v>270.24</v>
      </c>
    </row>
    <row r="139" spans="1:10" ht="12.75">
      <c r="A139" s="38">
        <v>15</v>
      </c>
      <c r="B139" s="28"/>
      <c r="C139" s="30" t="s">
        <v>60</v>
      </c>
      <c r="D139" s="31"/>
      <c r="E139" s="32"/>
      <c r="F139" s="32">
        <v>0</v>
      </c>
      <c r="G139" s="39">
        <f t="shared" si="1"/>
        <v>0</v>
      </c>
      <c r="J139" s="16"/>
    </row>
    <row r="140" spans="1:7" ht="37.5" customHeight="1">
      <c r="A140" s="65" t="s">
        <v>354</v>
      </c>
      <c r="B140" s="58" t="s">
        <v>270</v>
      </c>
      <c r="C140" s="54" t="s">
        <v>106</v>
      </c>
      <c r="D140" s="55" t="s">
        <v>55</v>
      </c>
      <c r="E140" s="56">
        <v>1</v>
      </c>
      <c r="F140" s="56">
        <v>560032.33</v>
      </c>
      <c r="G140" s="57">
        <f>E140*F140</f>
        <v>560032.33</v>
      </c>
    </row>
    <row r="141" spans="1:12" ht="13.5" thickBot="1">
      <c r="A141" s="40"/>
      <c r="B141" s="41"/>
      <c r="C141" s="42" t="s">
        <v>51</v>
      </c>
      <c r="D141" s="42"/>
      <c r="E141" s="42"/>
      <c r="F141" s="42"/>
      <c r="G141" s="43">
        <f>SUM(G8:G140)</f>
        <v>673814.69</v>
      </c>
      <c r="L141" s="1">
        <f>K141/2</f>
        <v>0</v>
      </c>
    </row>
    <row r="142" spans="3:10" ht="12.75">
      <c r="C142" s="7"/>
      <c r="J142" s="16"/>
    </row>
    <row r="146" ht="12.75">
      <c r="A146" s="2"/>
    </row>
    <row r="160" spans="1:7" s="2" customFormat="1" ht="12.75">
      <c r="A160" s="1"/>
      <c r="B160" s="15"/>
      <c r="C160" s="8"/>
      <c r="D160" s="11"/>
      <c r="E160" s="12"/>
      <c r="F160" s="5"/>
      <c r="G160" s="12"/>
    </row>
    <row r="231" spans="2:7" ht="12.75" customHeight="1">
      <c r="B231" s="1"/>
      <c r="C231" s="1"/>
      <c r="D231" s="1"/>
      <c r="E231" s="1"/>
      <c r="F231" s="1"/>
      <c r="G231" s="1"/>
    </row>
    <row r="236" spans="2:7" ht="12" customHeight="1">
      <c r="B236" s="1"/>
      <c r="C236" s="1"/>
      <c r="D236" s="1"/>
      <c r="E236" s="1"/>
      <c r="F236" s="1"/>
      <c r="G236" s="1"/>
    </row>
    <row r="279" spans="2:7" ht="24" customHeight="1">
      <c r="B279" s="1"/>
      <c r="C279" s="1"/>
      <c r="D279" s="1"/>
      <c r="E279" s="1"/>
      <c r="F279" s="1"/>
      <c r="G279" s="1"/>
    </row>
    <row r="280" spans="2:7" ht="24" customHeight="1">
      <c r="B280" s="1"/>
      <c r="C280" s="1"/>
      <c r="D280" s="1"/>
      <c r="E280" s="1"/>
      <c r="F280" s="1"/>
      <c r="G280" s="1"/>
    </row>
    <row r="281" spans="2:7" ht="24" customHeight="1">
      <c r="B281" s="1"/>
      <c r="C281" s="1"/>
      <c r="D281" s="1"/>
      <c r="E281" s="1"/>
      <c r="F281" s="1"/>
      <c r="G281" s="1"/>
    </row>
    <row r="306" spans="2:7" ht="24.75" customHeight="1">
      <c r="B306" s="1"/>
      <c r="C306" s="1"/>
      <c r="D306" s="1"/>
      <c r="E306" s="1"/>
      <c r="F306" s="1"/>
      <c r="G306" s="1"/>
    </row>
    <row r="346" spans="2:7" ht="23.25" customHeight="1">
      <c r="B346" s="1"/>
      <c r="C346" s="1"/>
      <c r="D346" s="1"/>
      <c r="E346" s="1"/>
      <c r="F346" s="1"/>
      <c r="G346" s="1"/>
    </row>
    <row r="349" spans="2:7" ht="14.25" customHeight="1">
      <c r="B349" s="1"/>
      <c r="C349" s="1"/>
      <c r="D349" s="1"/>
      <c r="E349" s="1"/>
      <c r="F349" s="1"/>
      <c r="G349" s="1"/>
    </row>
    <row r="367" spans="2:7" ht="24" customHeight="1">
      <c r="B367" s="1"/>
      <c r="C367" s="1"/>
      <c r="D367" s="1"/>
      <c r="E367" s="1"/>
      <c r="F367" s="1"/>
      <c r="G367" s="1"/>
    </row>
    <row r="393" spans="2:7" ht="15" customHeight="1">
      <c r="B393" s="1"/>
      <c r="C393" s="1"/>
      <c r="D393" s="1"/>
      <c r="E393" s="1"/>
      <c r="F393" s="1"/>
      <c r="G393" s="1"/>
    </row>
    <row r="404" spans="2:7" ht="12" customHeight="1">
      <c r="B404" s="1"/>
      <c r="C404" s="1"/>
      <c r="D404" s="1"/>
      <c r="E404" s="1"/>
      <c r="F404" s="1"/>
      <c r="G404" s="1"/>
    </row>
    <row r="408" spans="1:7" ht="12" customHeight="1">
      <c r="A408" s="2"/>
      <c r="B408" s="1"/>
      <c r="C408" s="1"/>
      <c r="D408" s="1"/>
      <c r="E408" s="1"/>
      <c r="F408" s="1"/>
      <c r="G408" s="1"/>
    </row>
    <row r="422" spans="1:7" s="2" customFormat="1" ht="12.75">
      <c r="A422" s="1"/>
      <c r="B422" s="15"/>
      <c r="C422" s="8"/>
      <c r="D422" s="11"/>
      <c r="E422" s="12"/>
      <c r="F422" s="5"/>
      <c r="G422" s="12"/>
    </row>
    <row r="435" spans="2:7" ht="12.75" customHeight="1">
      <c r="B435" s="1"/>
      <c r="C435" s="1"/>
      <c r="D435" s="1"/>
      <c r="E435" s="1"/>
      <c r="F435" s="1"/>
      <c r="G435" s="1"/>
    </row>
    <row r="436" spans="2:7" ht="12.75" customHeight="1">
      <c r="B436" s="1"/>
      <c r="C436" s="1"/>
      <c r="D436" s="1"/>
      <c r="E436" s="1"/>
      <c r="F436" s="1"/>
      <c r="G436" s="1"/>
    </row>
    <row r="448" spans="2:7" ht="12.75" customHeight="1">
      <c r="B448" s="1"/>
      <c r="C448" s="1"/>
      <c r="D448" s="1"/>
      <c r="E448" s="1"/>
      <c r="F448" s="1"/>
      <c r="G448" s="1"/>
    </row>
    <row r="449" spans="2:7" ht="12.75" customHeight="1">
      <c r="B449" s="1"/>
      <c r="C449" s="1"/>
      <c r="D449" s="1"/>
      <c r="E449" s="1"/>
      <c r="F449" s="1"/>
      <c r="G449" s="1"/>
    </row>
    <row r="450" spans="2:7" ht="12.75" customHeight="1">
      <c r="B450" s="1"/>
      <c r="C450" s="1"/>
      <c r="D450" s="1"/>
      <c r="E450" s="1"/>
      <c r="F450" s="1"/>
      <c r="G450" s="1"/>
    </row>
    <row r="451" spans="2:7" ht="12.75" customHeight="1">
      <c r="B451" s="1"/>
      <c r="C451" s="1"/>
      <c r="D451" s="1"/>
      <c r="E451" s="1"/>
      <c r="F451" s="1"/>
      <c r="G451" s="1"/>
    </row>
    <row r="461" spans="2:7" ht="12" customHeight="1">
      <c r="B461" s="1"/>
      <c r="C461" s="1"/>
      <c r="D461" s="1"/>
      <c r="E461" s="1"/>
      <c r="F461" s="1"/>
      <c r="G461" s="1"/>
    </row>
    <row r="462" spans="2:7" ht="12" customHeight="1">
      <c r="B462" s="1"/>
      <c r="C462" s="1"/>
      <c r="D462" s="1"/>
      <c r="E462" s="1"/>
      <c r="F462" s="1"/>
      <c r="G462" s="1"/>
    </row>
    <row r="490" spans="2:7" ht="13.5" customHeight="1">
      <c r="B490" s="1"/>
      <c r="C490" s="1"/>
      <c r="D490" s="1"/>
      <c r="E490" s="1"/>
      <c r="F490" s="1"/>
      <c r="G490" s="1"/>
    </row>
    <row r="511" spans="2:7" ht="23.25" customHeight="1">
      <c r="B511" s="1"/>
      <c r="C511" s="1"/>
      <c r="D511" s="1"/>
      <c r="E511" s="1"/>
      <c r="F511" s="1"/>
      <c r="G511" s="1"/>
    </row>
    <row r="512" spans="2:7" ht="23.25" customHeight="1">
      <c r="B512" s="1"/>
      <c r="C512" s="1"/>
      <c r="D512" s="1"/>
      <c r="E512" s="1"/>
      <c r="F512" s="1"/>
      <c r="G512" s="1"/>
    </row>
    <row r="550" spans="2:7" ht="12" customHeight="1">
      <c r="B550" s="1"/>
      <c r="C550" s="1"/>
      <c r="D550" s="1"/>
      <c r="E550" s="1"/>
      <c r="F550" s="1"/>
      <c r="G550" s="1"/>
    </row>
    <row r="631" spans="1:7" ht="12.75">
      <c r="A631" s="2"/>
      <c r="B631" s="1"/>
      <c r="C631" s="1"/>
      <c r="D631" s="1"/>
      <c r="E631" s="1"/>
      <c r="F631" s="1"/>
      <c r="G631" s="1"/>
    </row>
    <row r="645" spans="1:7" s="2" customFormat="1" ht="12.75">
      <c r="A645" s="1"/>
      <c r="B645" s="15"/>
      <c r="C645" s="8"/>
      <c r="D645" s="11"/>
      <c r="E645" s="12"/>
      <c r="F645" s="5"/>
      <c r="G645" s="12"/>
    </row>
    <row r="651" ht="12.75">
      <c r="A651" s="2"/>
    </row>
    <row r="656" ht="23.25" customHeight="1"/>
    <row r="660" ht="25.5" customHeight="1"/>
    <row r="661" ht="25.5" customHeight="1"/>
    <row r="662" ht="25.5" customHeight="1"/>
    <row r="663" ht="25.5" customHeight="1"/>
    <row r="665" spans="1:7" s="2" customFormat="1" ht="12.75">
      <c r="A665" s="1"/>
      <c r="B665" s="15"/>
      <c r="C665" s="8"/>
      <c r="D665" s="11"/>
      <c r="E665" s="12"/>
      <c r="F665" s="5"/>
      <c r="G665" s="12"/>
    </row>
    <row r="688" spans="2:7" ht="12" customHeight="1">
      <c r="B688" s="1"/>
      <c r="C688" s="1"/>
      <c r="D688" s="1"/>
      <c r="E688" s="1"/>
      <c r="F688" s="1"/>
      <c r="G688" s="1"/>
    </row>
    <row r="696" spans="2:7" ht="24" customHeight="1">
      <c r="B696" s="1"/>
      <c r="C696" s="1"/>
      <c r="D696" s="1"/>
      <c r="E696" s="1"/>
      <c r="F696" s="1"/>
      <c r="G696" s="1"/>
    </row>
    <row r="708" spans="2:7" ht="12" customHeight="1">
      <c r="B708" s="1"/>
      <c r="C708" s="1"/>
      <c r="D708" s="1"/>
      <c r="E708" s="1"/>
      <c r="F708" s="1"/>
      <c r="G708" s="1"/>
    </row>
    <row r="710" spans="2:7" ht="12" customHeight="1">
      <c r="B710" s="1"/>
      <c r="C710" s="1"/>
      <c r="D710" s="1"/>
      <c r="E710" s="1"/>
      <c r="F710" s="1"/>
      <c r="G710" s="1"/>
    </row>
    <row r="750" spans="2:7" ht="12" customHeight="1">
      <c r="B750" s="1"/>
      <c r="C750" s="1"/>
      <c r="D750" s="1"/>
      <c r="E750" s="1"/>
      <c r="F750" s="1"/>
      <c r="G750" s="1"/>
    </row>
    <row r="751" spans="2:7" ht="27.75" customHeight="1">
      <c r="B751" s="1"/>
      <c r="C751" s="1"/>
      <c r="D751" s="1"/>
      <c r="E751" s="1"/>
      <c r="F751" s="1"/>
      <c r="G751" s="1"/>
    </row>
    <row r="772" spans="2:7" ht="27" customHeight="1">
      <c r="B772" s="1"/>
      <c r="C772" s="1"/>
      <c r="D772" s="1"/>
      <c r="E772" s="1"/>
      <c r="F772" s="1"/>
      <c r="G772" s="1"/>
    </row>
    <row r="773" spans="2:7" ht="27" customHeight="1">
      <c r="B773" s="1"/>
      <c r="C773" s="1"/>
      <c r="D773" s="1"/>
      <c r="E773" s="1"/>
      <c r="F773" s="1"/>
      <c r="G773" s="1"/>
    </row>
    <row r="779" spans="2:7" ht="25.5" customHeight="1">
      <c r="B779" s="1"/>
      <c r="C779" s="1"/>
      <c r="D779" s="1"/>
      <c r="E779" s="1"/>
      <c r="F779" s="1"/>
      <c r="G779" s="1"/>
    </row>
    <row r="780" spans="2:7" ht="28.5" customHeight="1">
      <c r="B780" s="1"/>
      <c r="C780" s="1"/>
      <c r="D780" s="1"/>
      <c r="E780" s="1"/>
      <c r="F780" s="1"/>
      <c r="G780" s="1"/>
    </row>
    <row r="784" spans="2:7" ht="28.5" customHeight="1">
      <c r="B784" s="1"/>
      <c r="C784" s="1"/>
      <c r="D784" s="1"/>
      <c r="E784" s="1"/>
      <c r="F784" s="1"/>
      <c r="G784" s="1"/>
    </row>
    <row r="891" spans="8:11" ht="12.75">
      <c r="H891" s="3"/>
      <c r="I891" s="3"/>
      <c r="J891" s="3"/>
      <c r="K891" s="3"/>
    </row>
    <row r="892" spans="1:11" ht="12.75">
      <c r="A892" s="14"/>
      <c r="H892" s="3"/>
      <c r="I892" s="3"/>
      <c r="J892" s="3"/>
      <c r="K892" s="3"/>
    </row>
    <row r="893" spans="8:11" ht="12.75">
      <c r="H893" s="3"/>
      <c r="I893" s="3"/>
      <c r="J893" s="3"/>
      <c r="K893" s="3"/>
    </row>
    <row r="894" spans="8:11" ht="50.25" customHeight="1">
      <c r="H894" s="4"/>
      <c r="I894" s="3"/>
      <c r="J894" s="3"/>
      <c r="K894" s="3"/>
    </row>
    <row r="895" spans="8:11" ht="12.75">
      <c r="H895" s="4"/>
      <c r="I895" s="3"/>
      <c r="J895" s="3"/>
      <c r="K895" s="3"/>
    </row>
    <row r="896" spans="8:11" ht="12.75">
      <c r="H896" s="4"/>
      <c r="I896" s="3"/>
      <c r="J896" s="3"/>
      <c r="K896" s="3"/>
    </row>
    <row r="897" spans="8:11" ht="12.75">
      <c r="H897" s="3"/>
      <c r="I897" s="3"/>
      <c r="J897" s="3"/>
      <c r="K897" s="3"/>
    </row>
    <row r="898" spans="8:11" ht="12.75">
      <c r="H898" s="3"/>
      <c r="I898" s="3"/>
      <c r="J898" s="3"/>
      <c r="K898" s="3"/>
    </row>
    <row r="899" spans="8:11" ht="12.75">
      <c r="H899" s="3"/>
      <c r="I899" s="3"/>
      <c r="J899" s="3"/>
      <c r="K899" s="3"/>
    </row>
    <row r="900" spans="8:11" ht="12.75">
      <c r="H900" s="3"/>
      <c r="I900" s="3"/>
      <c r="J900" s="3"/>
      <c r="K900" s="3"/>
    </row>
    <row r="906" spans="1:7" s="14" customFormat="1" ht="21" customHeight="1">
      <c r="A906" s="1"/>
      <c r="B906" s="15"/>
      <c r="C906" s="8"/>
      <c r="D906" s="11"/>
      <c r="E906" s="12"/>
      <c r="F906" s="5"/>
      <c r="G906" s="12"/>
    </row>
  </sheetData>
  <sheetProtection/>
  <mergeCells count="5">
    <mergeCell ref="D4:G4"/>
    <mergeCell ref="A3:G3"/>
    <mergeCell ref="A5:G5"/>
    <mergeCell ref="A2:G2"/>
    <mergeCell ref="A1:G1"/>
  </mergeCells>
  <printOptions horizontalCentered="1"/>
  <pageMargins left="0" right="0" top="0" bottom="0" header="0" footer="0"/>
  <pageSetup horizontalDpi="600" verticalDpi="600" orientation="portrait" paperSize="9" scale="82" r:id="rId2"/>
  <headerFooter alignWithMargins="0">
    <oddFooter>&amp;R&amp;"Arial,Negrito"&amp;8&amp;P de &amp;N</oddFooter>
  </headerFooter>
  <rowBreaks count="2" manualBreakCount="2">
    <brk id="54" max="6" man="1"/>
    <brk id="10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6.00390625" style="0" customWidth="1"/>
    <col min="2" max="2" width="52.8515625" style="0" customWidth="1"/>
    <col min="3" max="12" width="10.7109375" style="0" customWidth="1"/>
    <col min="13" max="13" width="15.140625" style="0" customWidth="1"/>
    <col min="14" max="14" width="11.28125" style="0" customWidth="1"/>
  </cols>
  <sheetData>
    <row r="1" spans="1:14" ht="18" customHeight="1" thickBot="1">
      <c r="A1" s="130" t="s">
        <v>356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66"/>
      <c r="N1" s="66"/>
    </row>
    <row r="2" spans="1:14" ht="15" customHeight="1" thickBot="1">
      <c r="A2" s="130" t="s">
        <v>357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66"/>
      <c r="N2" s="66"/>
    </row>
    <row r="3" spans="1:14" ht="15" customHeight="1">
      <c r="A3" s="133" t="str">
        <f>PLANILHA!A3</f>
        <v>Obra Implantação da ETE AREINHA PRESIDENTE KENEDY / ES</v>
      </c>
      <c r="B3" s="134"/>
      <c r="C3" s="134"/>
      <c r="D3" s="135"/>
      <c r="E3" s="67" t="s">
        <v>358</v>
      </c>
      <c r="F3" s="136">
        <f>L24</f>
        <v>673814.69</v>
      </c>
      <c r="G3" s="136"/>
      <c r="H3" s="68"/>
      <c r="I3" s="68"/>
      <c r="J3" s="68"/>
      <c r="K3" s="68"/>
      <c r="L3" s="69"/>
      <c r="M3" s="70"/>
      <c r="N3" s="70"/>
    </row>
    <row r="4" spans="1:14" ht="15" customHeight="1">
      <c r="A4" s="137"/>
      <c r="B4" s="138"/>
      <c r="C4" s="138"/>
      <c r="D4" s="139"/>
      <c r="E4" s="71" t="str">
        <f>PLANILHA!D4</f>
        <v>Data Orçamento: 15/01/2015</v>
      </c>
      <c r="F4" s="70"/>
      <c r="G4" s="70"/>
      <c r="H4" s="70"/>
      <c r="I4" s="70"/>
      <c r="J4" s="70"/>
      <c r="K4" s="70"/>
      <c r="L4" s="72"/>
      <c r="M4" s="70"/>
      <c r="N4" s="70"/>
    </row>
    <row r="5" spans="1:14" ht="15" customHeight="1">
      <c r="A5" s="73"/>
      <c r="B5" s="74"/>
      <c r="C5" s="75"/>
      <c r="D5" s="76"/>
      <c r="E5" s="77"/>
      <c r="F5" s="70"/>
      <c r="G5" s="70"/>
      <c r="H5" s="70"/>
      <c r="I5" s="70"/>
      <c r="J5" s="70"/>
      <c r="K5" s="70"/>
      <c r="L5" s="72"/>
      <c r="M5" s="70"/>
      <c r="N5" s="70"/>
    </row>
    <row r="6" spans="1:14" ht="15" customHeight="1" thickBot="1">
      <c r="A6" s="78"/>
      <c r="B6" s="74"/>
      <c r="C6" s="75"/>
      <c r="D6" s="76"/>
      <c r="E6" s="79"/>
      <c r="F6" s="80"/>
      <c r="G6" s="80"/>
      <c r="H6" s="80"/>
      <c r="I6" s="80"/>
      <c r="J6" s="80"/>
      <c r="K6" s="80"/>
      <c r="L6" s="81"/>
      <c r="M6" s="70"/>
      <c r="N6" s="70"/>
    </row>
    <row r="7" spans="1:14" ht="13.5" customHeight="1">
      <c r="A7" s="82" t="s">
        <v>359</v>
      </c>
      <c r="B7" s="83" t="s">
        <v>360</v>
      </c>
      <c r="C7" s="140" t="s">
        <v>361</v>
      </c>
      <c r="D7" s="141"/>
      <c r="E7" s="141"/>
      <c r="F7" s="141"/>
      <c r="G7" s="141"/>
      <c r="H7" s="141"/>
      <c r="I7" s="141"/>
      <c r="J7" s="141"/>
      <c r="K7" s="141"/>
      <c r="L7" s="84" t="s">
        <v>362</v>
      </c>
      <c r="M7" s="85"/>
      <c r="N7" s="85"/>
    </row>
    <row r="8" spans="1:14" ht="13.5" customHeight="1">
      <c r="A8" s="86"/>
      <c r="B8" s="87"/>
      <c r="C8" s="88" t="s">
        <v>363</v>
      </c>
      <c r="D8" s="88" t="s">
        <v>364</v>
      </c>
      <c r="E8" s="88" t="s">
        <v>365</v>
      </c>
      <c r="F8" s="88" t="s">
        <v>366</v>
      </c>
      <c r="G8" s="89" t="s">
        <v>367</v>
      </c>
      <c r="H8" s="89" t="s">
        <v>368</v>
      </c>
      <c r="I8" s="89" t="s">
        <v>369</v>
      </c>
      <c r="J8" s="89" t="s">
        <v>370</v>
      </c>
      <c r="K8" s="89" t="s">
        <v>387</v>
      </c>
      <c r="L8" s="90"/>
      <c r="M8" s="91"/>
      <c r="N8" s="91"/>
    </row>
    <row r="9" spans="1:16" ht="13.5" customHeight="1">
      <c r="A9" s="92" t="s">
        <v>371</v>
      </c>
      <c r="B9" s="93" t="str">
        <f>PLANILHA!C7</f>
        <v>SERVIÇOS PREELIMINARES</v>
      </c>
      <c r="C9" s="94">
        <f>M9</f>
        <v>1955.31</v>
      </c>
      <c r="D9" s="94"/>
      <c r="E9" s="94"/>
      <c r="F9" s="95"/>
      <c r="G9" s="96"/>
      <c r="H9" s="96"/>
      <c r="I9" s="96"/>
      <c r="J9" s="96"/>
      <c r="K9" s="96"/>
      <c r="L9" s="97">
        <f>SUM(C9:K9)</f>
        <v>1955.31</v>
      </c>
      <c r="M9" s="98">
        <f>SUM(PLANILHA!G8:G10)</f>
        <v>1955.31</v>
      </c>
      <c r="N9" s="98">
        <f>L9-M9</f>
        <v>0</v>
      </c>
      <c r="O9" s="99"/>
      <c r="P9" s="100"/>
    </row>
    <row r="10" spans="1:16" ht="13.5" customHeight="1">
      <c r="A10" s="92" t="s">
        <v>372</v>
      </c>
      <c r="B10" s="93" t="str">
        <f>PLANILHA!C11</f>
        <v>INSTALAÇÃO DE CANTEIRO DE OBRAS</v>
      </c>
      <c r="C10" s="94">
        <f>M10</f>
        <v>30752.42</v>
      </c>
      <c r="D10" s="94"/>
      <c r="E10" s="94"/>
      <c r="F10" s="95"/>
      <c r="G10" s="96"/>
      <c r="H10" s="96"/>
      <c r="I10" s="96"/>
      <c r="J10" s="96"/>
      <c r="K10" s="96"/>
      <c r="L10" s="97">
        <f aca="true" t="shared" si="0" ref="L10:L22">SUM(C10:K10)</f>
        <v>30752.42</v>
      </c>
      <c r="M10" s="98">
        <f>SUM(PLANILHA!G12:G18)</f>
        <v>30752.42</v>
      </c>
      <c r="N10" s="98">
        <f aca="true" t="shared" si="1" ref="N10:N23">L10-M10</f>
        <v>0</v>
      </c>
      <c r="O10" s="99"/>
      <c r="P10" s="100"/>
    </row>
    <row r="11" spans="1:16" ht="13.5" customHeight="1">
      <c r="A11" s="92" t="s">
        <v>373</v>
      </c>
      <c r="B11" s="93" t="str">
        <f>PLANILHA!C19</f>
        <v>MOVIMENTO DE TERRA</v>
      </c>
      <c r="C11" s="94">
        <f>M11</f>
        <v>2624.52</v>
      </c>
      <c r="D11" s="94"/>
      <c r="E11" s="94"/>
      <c r="F11" s="95"/>
      <c r="G11" s="96"/>
      <c r="H11" s="96"/>
      <c r="I11" s="96"/>
      <c r="J11" s="96"/>
      <c r="K11" s="96"/>
      <c r="L11" s="97">
        <f t="shared" si="0"/>
        <v>2624.52</v>
      </c>
      <c r="M11" s="98">
        <f>SUM(PLANILHA!G20:G24)</f>
        <v>2624.52</v>
      </c>
      <c r="N11" s="98">
        <f t="shared" si="1"/>
        <v>0</v>
      </c>
      <c r="O11" s="99"/>
      <c r="P11" s="100"/>
    </row>
    <row r="12" spans="1:16" ht="13.5" customHeight="1">
      <c r="A12" s="92" t="s">
        <v>374</v>
      </c>
      <c r="B12" s="93" t="str">
        <f>PLANILHA!C25</f>
        <v>ESTRUTURAS</v>
      </c>
      <c r="C12" s="94">
        <f>M12/2</f>
        <v>10331</v>
      </c>
      <c r="D12" s="94">
        <f>M12/2</f>
        <v>10331</v>
      </c>
      <c r="E12" s="94"/>
      <c r="F12" s="95"/>
      <c r="G12" s="96"/>
      <c r="H12" s="96"/>
      <c r="I12" s="96"/>
      <c r="J12" s="96"/>
      <c r="K12" s="96"/>
      <c r="L12" s="97">
        <f>SUM(C12:K12)-0.01</f>
        <v>20661.99</v>
      </c>
      <c r="M12" s="98">
        <f>SUM(PLANILHA!G26:G32)</f>
        <v>20661.99</v>
      </c>
      <c r="N12" s="98">
        <f t="shared" si="1"/>
        <v>0</v>
      </c>
      <c r="O12" s="99"/>
      <c r="P12" s="100"/>
    </row>
    <row r="13" spans="1:16" ht="13.5" customHeight="1">
      <c r="A13" s="92" t="s">
        <v>375</v>
      </c>
      <c r="B13" s="93" t="str">
        <f>PLANILHA!C33</f>
        <v>PAREDES E PAINÉIS</v>
      </c>
      <c r="C13" s="94"/>
      <c r="D13" s="94">
        <f>M13</f>
        <v>4914.14</v>
      </c>
      <c r="E13" s="94"/>
      <c r="F13" s="95"/>
      <c r="G13" s="96"/>
      <c r="H13" s="96"/>
      <c r="I13" s="96"/>
      <c r="J13" s="96"/>
      <c r="K13" s="96"/>
      <c r="L13" s="97">
        <f t="shared" si="0"/>
        <v>4914.14</v>
      </c>
      <c r="M13" s="98">
        <f>SUM(PLANILHA!G34:G35)</f>
        <v>4914.14</v>
      </c>
      <c r="N13" s="98">
        <f t="shared" si="1"/>
        <v>0</v>
      </c>
      <c r="O13" s="99"/>
      <c r="P13" s="100"/>
    </row>
    <row r="14" spans="1:16" ht="13.5" customHeight="1">
      <c r="A14" s="92" t="s">
        <v>376</v>
      </c>
      <c r="B14" s="93" t="str">
        <f>PLANILHA!C36</f>
        <v>ESQUADRIAS DE MADEIRA</v>
      </c>
      <c r="C14" s="94"/>
      <c r="D14" s="94"/>
      <c r="E14" s="94">
        <f>M14</f>
        <v>2065.47</v>
      </c>
      <c r="F14" s="95"/>
      <c r="G14" s="96"/>
      <c r="H14" s="96"/>
      <c r="I14" s="96"/>
      <c r="J14" s="96"/>
      <c r="K14" s="96"/>
      <c r="L14" s="97">
        <f t="shared" si="0"/>
        <v>2065.47</v>
      </c>
      <c r="M14" s="98">
        <f>SUM(PLANILHA!G37:G45)</f>
        <v>2065.47</v>
      </c>
      <c r="N14" s="98">
        <f t="shared" si="1"/>
        <v>0</v>
      </c>
      <c r="O14" s="99"/>
      <c r="P14" s="100"/>
    </row>
    <row r="15" spans="1:16" ht="13.5" customHeight="1">
      <c r="A15" s="92" t="s">
        <v>377</v>
      </c>
      <c r="B15" s="93" t="str">
        <f>PLANILHA!C46</f>
        <v>ESQUADRIAS METÁLICAS</v>
      </c>
      <c r="C15" s="94"/>
      <c r="D15" s="94"/>
      <c r="E15" s="94">
        <f>M15</f>
        <v>4026.8</v>
      </c>
      <c r="F15" s="95"/>
      <c r="G15" s="96"/>
      <c r="H15" s="96"/>
      <c r="I15" s="96"/>
      <c r="J15" s="96"/>
      <c r="K15" s="96"/>
      <c r="L15" s="97">
        <f t="shared" si="0"/>
        <v>4026.8</v>
      </c>
      <c r="M15" s="98">
        <f>SUM(PLANILHA!G47:G51)</f>
        <v>4026.8</v>
      </c>
      <c r="N15" s="98">
        <f t="shared" si="1"/>
        <v>0</v>
      </c>
      <c r="O15" s="99"/>
      <c r="P15" s="100"/>
    </row>
    <row r="16" spans="1:16" ht="13.5" customHeight="1">
      <c r="A16" s="92" t="s">
        <v>378</v>
      </c>
      <c r="B16" s="93" t="str">
        <f>PLANILHA!C52</f>
        <v>VIDROS</v>
      </c>
      <c r="C16" s="94"/>
      <c r="D16" s="94"/>
      <c r="E16" s="94"/>
      <c r="F16" s="95"/>
      <c r="G16" s="96"/>
      <c r="H16" s="96">
        <f>M16</f>
        <v>93.12</v>
      </c>
      <c r="I16" s="96"/>
      <c r="J16" s="96"/>
      <c r="K16" s="96"/>
      <c r="L16" s="97">
        <f t="shared" si="0"/>
        <v>93.12</v>
      </c>
      <c r="M16" s="98">
        <f>SUM(PLANILHA!G53:G54)</f>
        <v>93.12</v>
      </c>
      <c r="N16" s="98">
        <f t="shared" si="1"/>
        <v>0</v>
      </c>
      <c r="O16" s="99"/>
      <c r="P16" s="100"/>
    </row>
    <row r="17" spans="1:16" ht="13.5" customHeight="1">
      <c r="A17" s="92" t="s">
        <v>379</v>
      </c>
      <c r="B17" s="93" t="str">
        <f>PLANILHA!C55</f>
        <v>COBERTURA</v>
      </c>
      <c r="C17" s="101"/>
      <c r="D17" s="94"/>
      <c r="E17" s="94"/>
      <c r="F17" s="95"/>
      <c r="G17" s="96"/>
      <c r="H17" s="96"/>
      <c r="I17" s="96">
        <f>M17/2</f>
        <v>5099.83</v>
      </c>
      <c r="J17" s="96">
        <f>M17/2</f>
        <v>5099.83</v>
      </c>
      <c r="K17" s="96"/>
      <c r="L17" s="97">
        <f>SUM(C17:K17)-0.01</f>
        <v>10199.65</v>
      </c>
      <c r="M17" s="98">
        <f>SUM(PLANILHA!G56:G64)</f>
        <v>10199.65</v>
      </c>
      <c r="N17" s="98">
        <f t="shared" si="1"/>
        <v>0</v>
      </c>
      <c r="O17" s="99"/>
      <c r="P17" s="100"/>
    </row>
    <row r="18" spans="1:16" ht="13.5" customHeight="1">
      <c r="A18" s="92" t="s">
        <v>380</v>
      </c>
      <c r="B18" s="93" t="str">
        <f>PLANILHA!C65</f>
        <v>PISOS INTERNOS E EXTERNOS</v>
      </c>
      <c r="C18" s="94"/>
      <c r="D18" s="94"/>
      <c r="E18" s="94"/>
      <c r="F18" s="95"/>
      <c r="G18" s="96">
        <f>M18</f>
        <v>1505.55</v>
      </c>
      <c r="H18" s="96"/>
      <c r="I18" s="96"/>
      <c r="J18" s="96"/>
      <c r="K18" s="96"/>
      <c r="L18" s="97">
        <f t="shared" si="0"/>
        <v>1505.55</v>
      </c>
      <c r="M18" s="98">
        <f>SUM(PLANILHA!G66:G68)</f>
        <v>1505.55</v>
      </c>
      <c r="N18" s="98">
        <f t="shared" si="1"/>
        <v>0</v>
      </c>
      <c r="O18" s="99"/>
      <c r="P18" s="100"/>
    </row>
    <row r="19" spans="1:16" ht="13.5" customHeight="1">
      <c r="A19" s="92" t="s">
        <v>381</v>
      </c>
      <c r="B19" s="93" t="str">
        <f>PLANILHA!C69</f>
        <v>INSTALAÇÕES HIDRO-SANITÁRIAS</v>
      </c>
      <c r="C19" s="94"/>
      <c r="D19" s="94"/>
      <c r="E19" s="94"/>
      <c r="F19" s="95">
        <f>M19</f>
        <v>4118.76</v>
      </c>
      <c r="G19" s="96"/>
      <c r="H19" s="96"/>
      <c r="I19" s="96"/>
      <c r="J19" s="96"/>
      <c r="K19" s="96"/>
      <c r="L19" s="97">
        <f t="shared" si="0"/>
        <v>4118.76</v>
      </c>
      <c r="M19" s="98">
        <f>SUM(PLANILHA!G70:G95)</f>
        <v>4118.76</v>
      </c>
      <c r="N19" s="98">
        <f t="shared" si="1"/>
        <v>0</v>
      </c>
      <c r="O19" s="99"/>
      <c r="P19" s="100"/>
    </row>
    <row r="20" spans="1:16" ht="13.5" customHeight="1">
      <c r="A20" s="92" t="s">
        <v>382</v>
      </c>
      <c r="B20" s="93" t="str">
        <f>PLANILHA!C96</f>
        <v>INSTALAÇÕES ELÉTRICAS</v>
      </c>
      <c r="C20" s="94"/>
      <c r="D20" s="94"/>
      <c r="E20" s="94"/>
      <c r="F20" s="95"/>
      <c r="G20" s="96"/>
      <c r="H20" s="96">
        <f>M20</f>
        <v>12347.34</v>
      </c>
      <c r="I20" s="96"/>
      <c r="J20" s="96"/>
      <c r="K20" s="96"/>
      <c r="L20" s="97">
        <f t="shared" si="0"/>
        <v>12347.34</v>
      </c>
      <c r="M20" s="98">
        <f>SUM(PLANILHA!G97:G120)</f>
        <v>12347.34</v>
      </c>
      <c r="N20" s="98">
        <f t="shared" si="1"/>
        <v>0</v>
      </c>
      <c r="O20" s="99"/>
      <c r="P20" s="100"/>
    </row>
    <row r="21" spans="1:16" ht="13.5" customHeight="1">
      <c r="A21" s="92" t="s">
        <v>388</v>
      </c>
      <c r="B21" s="93" t="str">
        <f>PLANILHA!C121</f>
        <v>PINTURA</v>
      </c>
      <c r="C21" s="94"/>
      <c r="D21" s="94"/>
      <c r="E21" s="94"/>
      <c r="F21" s="95"/>
      <c r="G21" s="96"/>
      <c r="H21" s="96"/>
      <c r="I21" s="96"/>
      <c r="J21" s="96"/>
      <c r="K21" s="96">
        <f>M21</f>
        <v>7227.09</v>
      </c>
      <c r="L21" s="97">
        <f t="shared" si="0"/>
        <v>7227.09</v>
      </c>
      <c r="M21" s="98">
        <f>SUM(PLANILHA!G122:G127)</f>
        <v>7227.09</v>
      </c>
      <c r="N21" s="98">
        <f t="shared" si="1"/>
        <v>0</v>
      </c>
      <c r="O21" s="99"/>
      <c r="P21" s="100"/>
    </row>
    <row r="22" spans="1:16" ht="13.5" customHeight="1">
      <c r="A22" s="92" t="s">
        <v>389</v>
      </c>
      <c r="B22" s="93" t="str">
        <f>PLANILHA!C128</f>
        <v>SERVIÇOS COMPLEMENTARES EXTERNOS</v>
      </c>
      <c r="C22" s="94"/>
      <c r="D22" s="94"/>
      <c r="E22" s="94"/>
      <c r="F22" s="95"/>
      <c r="G22" s="96"/>
      <c r="H22" s="96"/>
      <c r="I22" s="96">
        <f>M22/3</f>
        <v>3763.4</v>
      </c>
      <c r="J22" s="96">
        <f>M22/3</f>
        <v>3763.4</v>
      </c>
      <c r="K22" s="96">
        <f>M22/3</f>
        <v>3763.4</v>
      </c>
      <c r="L22" s="97">
        <f t="shared" si="0"/>
        <v>11290.2</v>
      </c>
      <c r="M22" s="98">
        <f>SUM(PLANILHA!G129:G138)</f>
        <v>11290.2</v>
      </c>
      <c r="N22" s="98">
        <f t="shared" si="1"/>
        <v>0</v>
      </c>
      <c r="O22" s="99"/>
      <c r="P22" s="100"/>
    </row>
    <row r="23" spans="1:16" ht="13.5" customHeight="1" thickBot="1">
      <c r="A23" s="92" t="s">
        <v>390</v>
      </c>
      <c r="B23" s="93" t="str">
        <f>PLANILHA!C139</f>
        <v>ESTAÇÃO DE TRATAMENTO DE ESGOTO</v>
      </c>
      <c r="C23" s="94"/>
      <c r="D23" s="94"/>
      <c r="E23" s="94"/>
      <c r="F23" s="95">
        <f>M23/5</f>
        <v>112006.47</v>
      </c>
      <c r="G23" s="96">
        <f>M23/5</f>
        <v>112006.47</v>
      </c>
      <c r="H23" s="96">
        <f>M23/5</f>
        <v>112006.47</v>
      </c>
      <c r="I23" s="96">
        <f>M23/5</f>
        <v>112006.47</v>
      </c>
      <c r="J23" s="96">
        <f>M23/5</f>
        <v>112006.47</v>
      </c>
      <c r="K23" s="96"/>
      <c r="L23" s="97">
        <f>SUM(C23:K23)-0.02</f>
        <v>560032.33</v>
      </c>
      <c r="M23" s="98">
        <f>SUM(PLANILHA!G140)</f>
        <v>560032.33</v>
      </c>
      <c r="N23" s="98">
        <f t="shared" si="1"/>
        <v>0</v>
      </c>
      <c r="O23" s="99"/>
      <c r="P23" s="100"/>
    </row>
    <row r="24" spans="1:16" ht="13.5" customHeight="1" thickBot="1">
      <c r="A24" s="102" t="s">
        <v>383</v>
      </c>
      <c r="B24" s="103"/>
      <c r="C24" s="104">
        <f aca="true" t="shared" si="2" ref="C24:J24">SUM(C9:C23)</f>
        <v>45663.25</v>
      </c>
      <c r="D24" s="104">
        <f t="shared" si="2"/>
        <v>15245.14</v>
      </c>
      <c r="E24" s="104">
        <f t="shared" si="2"/>
        <v>6092.27</v>
      </c>
      <c r="F24" s="104">
        <f t="shared" si="2"/>
        <v>116125.23</v>
      </c>
      <c r="G24" s="104">
        <f t="shared" si="2"/>
        <v>113512.02</v>
      </c>
      <c r="H24" s="104">
        <f t="shared" si="2"/>
        <v>124446.93</v>
      </c>
      <c r="I24" s="104">
        <f t="shared" si="2"/>
        <v>120869.7</v>
      </c>
      <c r="J24" s="104">
        <f t="shared" si="2"/>
        <v>120869.7</v>
      </c>
      <c r="K24" s="104">
        <f>SUM(K9:K23)</f>
        <v>10990.49</v>
      </c>
      <c r="L24" s="105">
        <f>SUM(L9:L23)</f>
        <v>673814.69</v>
      </c>
      <c r="M24" s="118">
        <f>SUM(M9:M23)</f>
        <v>673814.69</v>
      </c>
      <c r="N24" s="106"/>
      <c r="O24" s="100"/>
      <c r="P24" s="100"/>
    </row>
    <row r="25" spans="1:14" ht="13.5" customHeight="1" thickBot="1">
      <c r="A25" s="107" t="s">
        <v>384</v>
      </c>
      <c r="B25" s="103"/>
      <c r="C25" s="108">
        <f>C24</f>
        <v>45663.25</v>
      </c>
      <c r="D25" s="108">
        <f aca="true" t="shared" si="3" ref="D25:J25">C25+D24</f>
        <v>60908.39</v>
      </c>
      <c r="E25" s="108">
        <f t="shared" si="3"/>
        <v>67000.66</v>
      </c>
      <c r="F25" s="108">
        <f t="shared" si="3"/>
        <v>183125.89</v>
      </c>
      <c r="G25" s="108">
        <f t="shared" si="3"/>
        <v>296637.91</v>
      </c>
      <c r="H25" s="108">
        <f t="shared" si="3"/>
        <v>421084.84</v>
      </c>
      <c r="I25" s="108">
        <f t="shared" si="3"/>
        <v>541954.54</v>
      </c>
      <c r="J25" s="108">
        <f t="shared" si="3"/>
        <v>662824.24</v>
      </c>
      <c r="K25" s="108">
        <f>J25+K24</f>
        <v>673814.73</v>
      </c>
      <c r="L25" s="109"/>
      <c r="M25" s="110"/>
      <c r="N25" s="110"/>
    </row>
    <row r="26" spans="1:15" ht="13.5" customHeight="1" thickBot="1">
      <c r="A26" s="107" t="s">
        <v>385</v>
      </c>
      <c r="B26" s="103"/>
      <c r="C26" s="108">
        <f>C24*100/L24</f>
        <v>6.78</v>
      </c>
      <c r="D26" s="108">
        <f>D24*100/L24</f>
        <v>2.26</v>
      </c>
      <c r="E26" s="108">
        <f>E24*100/L24</f>
        <v>0.9</v>
      </c>
      <c r="F26" s="108">
        <f>F24*100/L24</f>
        <v>17.23</v>
      </c>
      <c r="G26" s="108">
        <f>G24*100/L24</f>
        <v>16.85</v>
      </c>
      <c r="H26" s="108">
        <f>H24*100/L24</f>
        <v>18.47</v>
      </c>
      <c r="I26" s="108">
        <f>I24*100/L24</f>
        <v>17.94</v>
      </c>
      <c r="J26" s="108">
        <f>J24*100/L24</f>
        <v>17.94</v>
      </c>
      <c r="K26" s="108">
        <f>K24*100/L24</f>
        <v>1.63</v>
      </c>
      <c r="L26" s="109">
        <f>SUM(C26:K26)</f>
        <v>100</v>
      </c>
      <c r="M26" s="110"/>
      <c r="N26" s="110"/>
      <c r="O26" s="100"/>
    </row>
    <row r="27" spans="1:14" ht="13.5" customHeight="1" thickBot="1">
      <c r="A27" s="107" t="s">
        <v>386</v>
      </c>
      <c r="B27" s="103"/>
      <c r="C27" s="108">
        <f>C26</f>
        <v>6.78</v>
      </c>
      <c r="D27" s="108">
        <f aca="true" t="shared" si="4" ref="D27:J27">C27+D26</f>
        <v>9.04</v>
      </c>
      <c r="E27" s="108">
        <f t="shared" si="4"/>
        <v>9.94</v>
      </c>
      <c r="F27" s="108">
        <f t="shared" si="4"/>
        <v>27.17</v>
      </c>
      <c r="G27" s="108">
        <f t="shared" si="4"/>
        <v>44.02</v>
      </c>
      <c r="H27" s="108">
        <f t="shared" si="4"/>
        <v>62.49</v>
      </c>
      <c r="I27" s="108">
        <f t="shared" si="4"/>
        <v>80.43</v>
      </c>
      <c r="J27" s="108">
        <f t="shared" si="4"/>
        <v>98.37</v>
      </c>
      <c r="K27" s="108">
        <f>J27+K26</f>
        <v>100</v>
      </c>
      <c r="L27" s="109"/>
      <c r="M27" s="110"/>
      <c r="N27" s="110"/>
    </row>
    <row r="28" spans="1:14" ht="12.75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06"/>
      <c r="N28" s="106"/>
    </row>
    <row r="29" spans="1:14" ht="12.75">
      <c r="A29" s="114"/>
      <c r="B29" s="11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ht="12.75">
      <c r="A30" s="114"/>
      <c r="B30" s="11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12.75">
      <c r="A32" s="116"/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6"/>
      <c r="M32" s="116"/>
      <c r="N32" s="116"/>
    </row>
    <row r="33" spans="1:14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1:14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</sheetData>
  <sheetProtection/>
  <mergeCells count="6">
    <mergeCell ref="A1:L1"/>
    <mergeCell ref="A2:L2"/>
    <mergeCell ref="A3:D3"/>
    <mergeCell ref="F3:G3"/>
    <mergeCell ref="A4:D4"/>
    <mergeCell ref="C7:K7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2015-01-16T12:43:15Z</cp:lastPrinted>
  <dcterms:created xsi:type="dcterms:W3CDTF">2009-02-09T12:19:40Z</dcterms:created>
  <dcterms:modified xsi:type="dcterms:W3CDTF">2015-01-16T13:59:27Z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