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25" windowWidth="7920" windowHeight="3660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Plan 1" sheetId="31" r:id="rId31"/>
    <sheet name="cronograma" sheetId="32" r:id="rId32"/>
    <sheet name="Plan31" sheetId="33" r:id="rId33"/>
  </sheets>
  <definedNames>
    <definedName name="_xlnm.Print_Area" localSheetId="31">'cronograma'!$A$1:$H$29</definedName>
    <definedName name="_xlnm.Print_Area" localSheetId="30">'Plan 1'!$A$1:$M$265</definedName>
  </definedNames>
  <calcPr fullCalcOnLoad="1"/>
</workbook>
</file>

<file path=xl/sharedStrings.xml><?xml version="1.0" encoding="utf-8"?>
<sst xmlns="http://schemas.openxmlformats.org/spreadsheetml/2006/main" count="4059" uniqueCount="1537">
  <si>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</si>
  <si>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</si>
  <si>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</si>
  <si>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</si>
  <si>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</si>
  <si>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</si>
  <si>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</si>
  <si>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</si>
  <si>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</si>
  <si>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</si>
  <si>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</si>
  <si>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</si>
  <si>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</si>
  <si>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</si>
  <si>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</si>
  <si>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</si>
  <si>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</si>
  <si>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</si>
  <si>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</si>
  <si>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</si>
  <si>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</si>
  <si>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</si>
  <si>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</si>
  <si>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</si>
  <si>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</si>
  <si>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</si>
  <si>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</si>
  <si>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</si>
  <si>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</si>
  <si>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</si>
  <si>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</si>
  <si>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</si>
  <si>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</si>
  <si>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</si>
  <si>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</si>
  <si>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</si>
  <si>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</si>
  <si>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</si>
  <si>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</si>
  <si>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</si>
  <si>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</si>
  <si>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</si>
  <si>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</si>
  <si>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</si>
  <si>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</si>
  <si>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</si>
  <si>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</si>
  <si>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</si>
  <si>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</si>
  <si>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</si>
  <si>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</si>
  <si>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</si>
  <si>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</si>
  <si>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</si>
  <si>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</si>
  <si>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</si>
  <si>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</si>
  <si>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</si>
  <si>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</si>
  <si>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</si>
  <si>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</si>
  <si>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</si>
  <si>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</si>
  <si>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</si>
  <si>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</si>
  <si>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</si>
  <si>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</si>
  <si>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</si>
  <si>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</si>
  <si>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</si>
  <si>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</si>
  <si>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</si>
  <si>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</si>
  <si>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</si>
  <si>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</si>
  <si>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</si>
  <si>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</si>
  <si>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</si>
  <si>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</si>
  <si>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</si>
  <si>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</si>
  <si>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</si>
  <si>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</si>
  <si>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</si>
  <si>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</si>
  <si>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</si>
  <si>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</si>
  <si>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</si>
  <si>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</si>
  <si>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</si>
  <si>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</si>
  <si>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</si>
  <si>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</si>
  <si>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</si>
  <si>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</si>
  <si>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</si>
  <si>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</si>
  <si>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</si>
  <si>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</si>
  <si>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</si>
  <si>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</si>
  <si>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</si>
  <si>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</si>
  <si>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</si>
  <si>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</si>
  <si>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</si>
  <si>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</si>
  <si>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</si>
  <si>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</si>
  <si>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</si>
  <si>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</si>
  <si>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</si>
  <si>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</si>
  <si>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</si>
  <si>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</si>
  <si>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</si>
  <si>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</si>
  <si>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</si>
  <si>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</si>
  <si>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</si>
  <si>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</si>
  <si>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</si>
  <si>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</si>
  <si>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</si>
  <si>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</si>
  <si>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</si>
  <si>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</si>
  <si>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</si>
  <si>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</si>
  <si>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</si>
  <si>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</si>
  <si>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</si>
  <si>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</si>
  <si>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</si>
  <si>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</si>
  <si>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</si>
  <si>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</si>
  <si>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</si>
  <si>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</si>
  <si>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</si>
  <si>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</si>
  <si>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</si>
  <si>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</si>
  <si>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</si>
  <si>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</si>
  <si>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</si>
  <si>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</si>
  <si>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</si>
  <si>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</si>
  <si>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</si>
  <si>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</si>
  <si>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</si>
  <si>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</si>
  <si>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</si>
  <si>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</si>
  <si>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</si>
  <si>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</si>
  <si>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</si>
  <si>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</si>
  <si>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</si>
  <si>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</si>
  <si>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</si>
  <si>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</si>
  <si>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</si>
  <si>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</si>
  <si>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</si>
  <si>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</si>
  <si>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</si>
  <si>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</si>
  <si>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</si>
  <si>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</si>
  <si>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</si>
  <si>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</si>
  <si>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</si>
  <si>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</si>
  <si>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</si>
  <si>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</si>
  <si>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</si>
  <si>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</si>
  <si>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</si>
  <si>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</si>
  <si>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</si>
  <si>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</si>
  <si>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</si>
  <si>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</si>
  <si>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</si>
  <si>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</si>
  <si>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</si>
  <si>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</si>
  <si>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</si>
  <si>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</si>
  <si>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</si>
  <si>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</si>
  <si>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</si>
  <si>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</si>
  <si>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</si>
  <si>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</si>
  <si>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</si>
  <si>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</si>
  <si>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</si>
  <si>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</si>
  <si>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</si>
  <si>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</si>
  <si>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</si>
  <si>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</si>
  <si>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</si>
  <si>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</si>
  <si>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</si>
  <si>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</si>
  <si>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</si>
  <si>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</si>
  <si>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</si>
  <si>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</si>
  <si>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</si>
  <si>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</si>
  <si>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</si>
  <si>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</si>
  <si>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</si>
  <si>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</si>
  <si>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</si>
  <si>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</si>
  <si>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</si>
  <si>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</si>
  <si>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</si>
  <si>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</si>
  <si>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</si>
  <si>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</si>
  <si>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</si>
  <si>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</si>
  <si>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</si>
  <si>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</si>
  <si>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</si>
  <si>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</si>
  <si>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</si>
  <si>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</si>
  <si>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</si>
  <si>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</si>
  <si>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</si>
  <si>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</si>
  <si>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</si>
  <si>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</si>
  <si>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</si>
  <si>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</si>
  <si>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</si>
  <si>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</si>
  <si>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</si>
  <si>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</si>
  <si>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</si>
  <si>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</si>
  <si>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</si>
  <si>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</si>
  <si>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</si>
  <si>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</si>
  <si>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</si>
  <si>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</si>
  <si>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</si>
  <si>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</si>
  <si>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</si>
  <si>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</si>
  <si>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</si>
  <si>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</si>
  <si>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</si>
  <si>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</si>
  <si>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</si>
  <si>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</si>
  <si>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</si>
  <si>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</si>
  <si>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</si>
  <si>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</si>
  <si>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</si>
  <si>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</si>
  <si>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</si>
  <si>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</si>
  <si>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</si>
  <si>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</si>
  <si>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</si>
  <si>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</si>
  <si>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</si>
  <si>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</si>
  <si>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</si>
  <si>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</si>
  <si>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</si>
  <si>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</si>
  <si>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</si>
  <si>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</si>
  <si>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</si>
  <si>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</si>
  <si>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</si>
  <si>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</si>
  <si>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</si>
  <si>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</si>
  <si>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</si>
  <si>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</si>
  <si>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</si>
  <si>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</si>
  <si>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</si>
  <si>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</si>
  <si>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</si>
  <si>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</si>
  <si>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</si>
  <si>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</si>
  <si>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</si>
  <si>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</si>
  <si>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</si>
  <si>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</si>
  <si>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</si>
  <si>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</si>
  <si>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</si>
  <si>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</si>
  <si>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</si>
  <si>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</si>
  <si>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</si>
  <si>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</si>
  <si>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</si>
  <si>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</si>
  <si>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</si>
  <si>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</si>
  <si>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</si>
  <si>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</si>
  <si>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</si>
  <si>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</si>
  <si>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</si>
  <si>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</si>
  <si>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</si>
  <si>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</si>
  <si>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</si>
  <si>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</si>
  <si>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</si>
  <si>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</si>
  <si>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</si>
  <si>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</si>
  <si>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</si>
  <si>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</si>
  <si>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</si>
  <si>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</si>
  <si>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</si>
  <si>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</si>
  <si>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</si>
  <si>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</si>
  <si>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</si>
  <si>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</si>
  <si>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</si>
  <si>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</si>
  <si>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</si>
  <si>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</si>
  <si>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</si>
  <si>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</si>
  <si>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</si>
  <si>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</si>
  <si>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</si>
  <si>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</si>
  <si>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</si>
  <si>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</si>
  <si>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</si>
  <si>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</si>
  <si>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</si>
  <si>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</si>
  <si>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</si>
  <si>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</si>
  <si>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</si>
  <si>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</si>
  <si>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</si>
  <si>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</si>
  <si>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</si>
  <si>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</si>
  <si>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</si>
  <si>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</si>
  <si>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</si>
  <si>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</si>
  <si>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</si>
  <si>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</si>
  <si>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</si>
  <si>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</si>
  <si>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</si>
  <si>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</si>
  <si>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</si>
  <si>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</si>
  <si>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</si>
  <si>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</si>
  <si>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</si>
  <si>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</si>
  <si>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</si>
  <si>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</si>
  <si>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</si>
  <si>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</si>
  <si>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</si>
  <si>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</si>
  <si>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</si>
  <si>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</si>
  <si>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</si>
  <si>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</si>
  <si>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</si>
  <si>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</si>
  <si>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</si>
  <si>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</si>
  <si>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</si>
  <si>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</si>
  <si>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</si>
  <si>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</si>
  <si>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</si>
  <si>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</si>
  <si>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</si>
  <si>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</si>
  <si>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</si>
  <si>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</si>
  <si>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</si>
  <si>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</si>
  <si>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</si>
  <si>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</si>
  <si>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</si>
  <si>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</si>
  <si>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</si>
  <si>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</si>
  <si>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</si>
  <si>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</si>
  <si>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</si>
  <si>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</si>
  <si>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</si>
  <si>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</si>
  <si>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</si>
  <si>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</si>
  <si>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</si>
  <si>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</si>
  <si>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</si>
  <si>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</si>
  <si>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</si>
  <si>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</si>
  <si>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</si>
  <si>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</si>
  <si>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</si>
  <si>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</si>
  <si>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</si>
  <si>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</si>
  <si>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</si>
  <si>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</si>
  <si>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</si>
  <si>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</si>
  <si>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</si>
  <si>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</si>
  <si>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</si>
  <si>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</si>
  <si>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</si>
  <si>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</si>
  <si>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</si>
  <si>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</si>
  <si>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</si>
  <si>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</si>
  <si>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</si>
  <si>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</si>
  <si>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</si>
  <si>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</si>
  <si>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</si>
  <si>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</si>
  <si>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</si>
  <si>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</si>
  <si>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</si>
  <si>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</si>
  <si>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</si>
  <si>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</si>
  <si>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</si>
  <si>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</si>
  <si>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</si>
  <si>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</si>
  <si>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</si>
  <si>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</si>
  <si>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</si>
  <si>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</si>
  <si>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</si>
  <si>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</si>
  <si>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</si>
  <si>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</si>
  <si>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</si>
  <si>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</si>
  <si>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</si>
  <si>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</si>
  <si>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</si>
  <si>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</si>
  <si>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</si>
  <si>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</si>
  <si>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</si>
  <si>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</si>
  <si>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</si>
  <si>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</si>
  <si>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</si>
  <si>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</si>
  <si>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</si>
  <si>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</si>
  <si>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</si>
  <si>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</si>
  <si>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</si>
  <si>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</si>
  <si>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</si>
  <si>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</si>
  <si>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</si>
  <si>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</si>
  <si>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</si>
  <si>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</si>
  <si>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</si>
  <si>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</si>
  <si>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</si>
  <si>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</si>
  <si>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</si>
  <si>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</si>
  <si>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</si>
  <si>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</si>
  <si>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</si>
  <si>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</si>
  <si>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</si>
  <si>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</si>
  <si>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</si>
  <si>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</si>
  <si>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</si>
  <si>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</si>
  <si>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</si>
  <si>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</si>
  <si>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</si>
  <si>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</si>
  <si>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</si>
  <si>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</si>
  <si>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</si>
  <si>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</si>
  <si>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</si>
  <si>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</si>
  <si>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</si>
  <si>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</si>
  <si>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</si>
  <si>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</si>
  <si>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</si>
  <si>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</si>
  <si>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</si>
  <si>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</si>
  <si>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</si>
  <si>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</si>
  <si>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</si>
  <si>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</si>
  <si>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</si>
  <si>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</si>
  <si>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</si>
  <si>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</si>
  <si>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</si>
  <si>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</si>
  <si>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</si>
  <si>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</si>
  <si>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</si>
  <si>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</si>
  <si>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</si>
  <si>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</si>
  <si>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</si>
  <si>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</si>
  <si>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</si>
  <si>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</si>
  <si>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</si>
  <si>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</si>
  <si>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</si>
  <si>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</si>
  <si>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</si>
  <si>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</si>
  <si>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</si>
  <si>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</si>
  <si>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</si>
  <si>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</si>
  <si>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</si>
  <si>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</si>
  <si>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</si>
  <si>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</si>
  <si>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</si>
  <si>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</si>
  <si>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</si>
  <si>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</si>
  <si>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</si>
  <si>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</si>
  <si>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</si>
  <si>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</si>
  <si>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</si>
  <si>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</si>
  <si>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</si>
  <si>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</si>
  <si>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</si>
  <si>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</si>
  <si>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</si>
  <si>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</si>
  <si>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</si>
  <si>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</si>
  <si>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</si>
  <si>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</si>
  <si>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</si>
  <si>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</si>
  <si>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</si>
  <si>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</si>
  <si>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</si>
  <si>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</si>
  <si>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</si>
  <si>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</si>
  <si>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</si>
  <si>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</si>
  <si>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</si>
  <si>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</si>
  <si>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</si>
  <si>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</si>
  <si>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</si>
  <si>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</si>
  <si>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</si>
  <si>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</si>
  <si>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</si>
  <si>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</si>
  <si>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</si>
  <si>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</si>
  <si>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</si>
  <si>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</si>
  <si>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</si>
  <si>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</si>
  <si>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</si>
  <si>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</si>
  <si>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</si>
  <si>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</si>
  <si>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</si>
  <si>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</si>
  <si>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</si>
  <si>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</si>
  <si>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</si>
  <si>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</si>
  <si>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</si>
  <si>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</si>
  <si>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</si>
  <si>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</si>
  <si>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</si>
  <si>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</si>
  <si>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</si>
  <si>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</si>
  <si>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</si>
  <si>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</si>
  <si>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</si>
  <si>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</si>
  <si>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</si>
  <si>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</si>
  <si>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</si>
  <si>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</si>
  <si>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</si>
  <si>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</si>
  <si>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</si>
  <si>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</si>
  <si>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</si>
  <si>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</si>
  <si>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</si>
  <si>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</si>
  <si>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</si>
  <si>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</si>
  <si>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</si>
  <si>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</si>
  <si>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</si>
  <si>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</si>
  <si>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</si>
  <si>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</si>
  <si>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</si>
  <si>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</si>
  <si>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</si>
  <si>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</si>
  <si>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</si>
  <si>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</si>
  <si>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</si>
  <si>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</si>
  <si>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</si>
  <si>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</si>
  <si>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</si>
  <si>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</si>
  <si>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</si>
  <si>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</si>
  <si>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</si>
  <si>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</si>
  <si>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</si>
  <si>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</si>
  <si>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</si>
  <si>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</si>
  <si>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</si>
  <si>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</si>
  <si>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</si>
  <si>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</si>
  <si>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</si>
  <si>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</si>
  <si>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</si>
  <si>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</si>
  <si>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</si>
  <si>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</si>
  <si>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</si>
  <si>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</si>
  <si>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</si>
  <si>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</si>
  <si>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</si>
  <si>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</si>
  <si>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</si>
  <si>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</si>
  <si>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</si>
  <si>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</si>
  <si>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</si>
  <si>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</si>
  <si>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</si>
  <si>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</si>
  <si>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</si>
  <si>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</si>
  <si>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</si>
  <si>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</si>
  <si>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</si>
  <si>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</si>
  <si>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</si>
  <si>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</si>
  <si>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</si>
  <si>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</si>
  <si>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</si>
  <si>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</si>
  <si>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</si>
  <si>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</si>
  <si>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</si>
  <si>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</si>
  <si>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</si>
  <si>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</si>
  <si>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</si>
  <si>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</si>
  <si>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</si>
  <si>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</si>
  <si>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</si>
  <si>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</si>
  <si>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</si>
  <si>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</si>
  <si>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</si>
  <si>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</si>
  <si>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</si>
  <si>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</si>
  <si>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</si>
  <si>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</si>
  <si>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</si>
  <si>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</si>
  <si>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</si>
  <si>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</si>
  <si>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</si>
  <si>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</si>
  <si>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</si>
  <si>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</si>
  <si>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</si>
  <si>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</si>
  <si>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</si>
  <si>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</si>
  <si>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</si>
  <si>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</si>
  <si>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</si>
  <si>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</si>
  <si>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</si>
  <si>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</si>
  <si>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</si>
  <si>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</si>
  <si>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</si>
  <si>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</si>
  <si>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</si>
  <si>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</si>
  <si>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</si>
  <si>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</si>
  <si>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</si>
  <si>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</si>
  <si>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</si>
  <si>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</si>
  <si>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</si>
  <si>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</si>
  <si>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</si>
  <si>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</si>
  <si>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</si>
  <si>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</si>
  <si>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</si>
  <si>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</si>
  <si>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</si>
  <si>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</si>
  <si>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</si>
  <si>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</si>
  <si>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</si>
  <si>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</si>
  <si>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</si>
  <si>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</si>
  <si>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</si>
  <si>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</si>
  <si>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</si>
  <si>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</si>
  <si>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</si>
  <si>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</si>
  <si>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</si>
  <si>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</si>
  <si>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</si>
  <si>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</si>
  <si>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</si>
  <si>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</si>
  <si>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</si>
  <si>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</si>
  <si>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</si>
  <si>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</si>
  <si>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</si>
  <si>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</si>
  <si>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</si>
  <si>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</si>
  <si>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</si>
  <si>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</si>
  <si>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</si>
  <si>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</si>
  <si>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</si>
  <si>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</si>
  <si>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</si>
  <si>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</si>
  <si>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</si>
  <si>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</si>
  <si>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</si>
  <si>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</si>
  <si>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</si>
  <si>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</si>
  <si>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</si>
  <si>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</si>
  <si>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</si>
  <si>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</si>
  <si>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</si>
  <si>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</si>
  <si>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</si>
  <si>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</si>
  <si>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</si>
  <si>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</si>
  <si>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</si>
  <si>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</si>
  <si>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</si>
  <si>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</si>
  <si>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</si>
  <si>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</si>
  <si>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</si>
  <si>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</si>
  <si>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</si>
  <si>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</si>
  <si>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</si>
  <si>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</si>
  <si>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</si>
  <si>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</si>
  <si>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</si>
  <si>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</si>
  <si>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</si>
  <si>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</si>
  <si>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</si>
  <si>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</si>
  <si>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</si>
  <si>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</si>
  <si>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</si>
  <si>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</si>
  <si>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</si>
  <si>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</si>
  <si>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</si>
  <si>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</si>
  <si>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</si>
  <si>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</si>
  <si>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</si>
  <si>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</si>
  <si>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</si>
  <si>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</si>
  <si>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</si>
  <si>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</si>
  <si>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</si>
  <si>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</si>
  <si>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</si>
  <si>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</si>
  <si>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</si>
  <si>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</si>
  <si>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</si>
  <si>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</si>
  <si>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</si>
  <si>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</si>
  <si>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</si>
  <si>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</si>
  <si>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</si>
  <si>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</si>
  <si>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</si>
  <si>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</si>
  <si>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</si>
  <si>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</si>
  <si>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</si>
  <si>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</si>
  <si>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</si>
  <si>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</si>
  <si>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</si>
  <si>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</si>
  <si>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</si>
  <si>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</si>
  <si>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</si>
  <si>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</si>
  <si>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</si>
  <si>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</si>
  <si>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</si>
  <si>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</si>
  <si>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</si>
  <si>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</si>
  <si>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</si>
  <si>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</si>
  <si>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</si>
  <si>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</si>
  <si>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</si>
  <si>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</si>
  <si>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</si>
  <si>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</si>
  <si>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</si>
  <si>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</si>
  <si>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</si>
  <si>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</si>
  <si>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</si>
  <si>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</si>
  <si>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</si>
  <si>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</si>
  <si>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</si>
  <si>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</si>
  <si>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</si>
  <si>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</si>
  <si>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</si>
  <si>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</si>
  <si>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</si>
  <si>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</si>
  <si>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</si>
  <si>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</si>
  <si>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</si>
  <si>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</si>
  <si>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</si>
  <si>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</si>
  <si>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</si>
  <si>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</si>
  <si>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</si>
  <si>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</si>
  <si>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</si>
  <si>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</si>
  <si>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</si>
  <si>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</si>
  <si>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</si>
  <si>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</si>
  <si>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</si>
  <si>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</si>
  <si>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</si>
  <si>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</si>
  <si>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</si>
  <si>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</si>
  <si>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</si>
  <si>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</si>
  <si>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</si>
  <si>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</si>
  <si>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</si>
  <si>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</si>
  <si>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 xml:space="preserve">ELABORADO POR:                         </t>
  </si>
  <si>
    <t>FOLHA</t>
  </si>
  <si>
    <t xml:space="preserve">  TOTAL/ITEM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</si>
  <si>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</si>
  <si>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</si>
  <si>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</si>
  <si>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</si>
  <si>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</si>
  <si>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</si>
  <si>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</si>
  <si>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</si>
  <si>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</si>
  <si>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</si>
  <si>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</si>
  <si>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</si>
  <si>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</si>
  <si>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</si>
  <si>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</si>
  <si>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</si>
  <si>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</si>
  <si>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</si>
  <si>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</si>
  <si>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</si>
  <si>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</si>
  <si>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</si>
  <si>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</si>
  <si>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</si>
  <si>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</si>
  <si>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</si>
  <si>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</si>
  <si>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</si>
  <si>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</si>
  <si>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</si>
  <si>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</si>
  <si>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</si>
  <si>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</si>
  <si>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</si>
  <si>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</si>
  <si>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</si>
  <si>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</si>
  <si>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</si>
  <si>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</si>
  <si>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</si>
  <si>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</si>
  <si>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</si>
  <si>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</si>
  <si>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</si>
  <si>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</si>
  <si>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</si>
  <si>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</si>
  <si>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</si>
  <si>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</si>
  <si>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</si>
  <si>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</si>
  <si>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</si>
  <si>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</si>
  <si>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</si>
  <si>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</si>
  <si>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</si>
  <si>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</si>
  <si>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</si>
  <si>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</si>
  <si>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</si>
  <si>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</si>
  <si>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</si>
  <si>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</si>
  <si>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</si>
  <si>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</si>
  <si>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</si>
  <si>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</si>
  <si>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</si>
  <si>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</si>
  <si>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</si>
  <si>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</si>
  <si>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</si>
  <si>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</si>
  <si>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</si>
  <si>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</si>
  <si>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</si>
  <si>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</si>
  <si>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</si>
  <si>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</si>
  <si>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</si>
  <si>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</si>
  <si>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</si>
  <si>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</si>
  <si>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</si>
  <si>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</si>
  <si>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</si>
  <si>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</si>
  <si>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</si>
  <si>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</si>
  <si>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</si>
  <si>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</si>
  <si>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</si>
  <si>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</si>
  <si>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</si>
  <si>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</si>
  <si>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</si>
  <si>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</si>
  <si>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</si>
  <si>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</si>
  <si>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</si>
  <si>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</si>
  <si>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</si>
  <si>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</si>
  <si>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</si>
  <si>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</si>
  <si>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</si>
  <si>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</si>
  <si>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</si>
  <si>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</si>
  <si>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</si>
  <si>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</si>
  <si>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</si>
  <si>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</si>
  <si>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</si>
  <si>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</si>
  <si>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</si>
  <si>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</si>
  <si>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</si>
  <si>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</si>
  <si>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</si>
  <si>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</si>
  <si>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</si>
  <si>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</si>
  <si>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</si>
  <si>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</si>
  <si>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</si>
  <si>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</si>
  <si>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</si>
  <si>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</si>
  <si>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</si>
  <si>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</si>
  <si>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</si>
  <si>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</si>
  <si>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</si>
  <si>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</si>
  <si>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</si>
  <si>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</si>
  <si>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</si>
  <si>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</si>
  <si>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</si>
  <si>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</si>
  <si>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</si>
  <si>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</si>
  <si>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</si>
  <si>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</si>
  <si>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</si>
  <si>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</si>
  <si>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</si>
  <si>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</si>
  <si>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</si>
  <si>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</si>
  <si>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</si>
  <si>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</si>
  <si>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</si>
  <si>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</si>
  <si>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</si>
  <si>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</si>
  <si>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</si>
  <si>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</si>
  <si>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</si>
  <si>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</si>
  <si>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</si>
  <si>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</si>
  <si>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</si>
  <si>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</si>
  <si>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</si>
  <si>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</si>
  <si>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</si>
  <si>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</si>
  <si>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</si>
  <si>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</si>
  <si>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</si>
  <si>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</si>
  <si>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</si>
  <si>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</si>
  <si>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</si>
  <si>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</si>
  <si>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>PRINCIPAIS REFERÊNCIAIS DE PREÇOS - BDI 28%</t>
  </si>
  <si>
    <t>FERRAGENS</t>
  </si>
  <si>
    <t>und</t>
  </si>
  <si>
    <t xml:space="preserve">TOTAL  A </t>
  </si>
  <si>
    <t>DEMOLIÇÃO E RETIRADAS</t>
  </si>
  <si>
    <t>m²</t>
  </si>
  <si>
    <t>m³</t>
  </si>
  <si>
    <t>19</t>
  </si>
  <si>
    <t>REVISÕES E REPAROS</t>
  </si>
  <si>
    <t>IOPES ITEM 01 JUNHO/2014 BDI 28 %</t>
  </si>
  <si>
    <t>IOPES ITEM 0102 JUNHO/2014 BDI 28 %</t>
  </si>
  <si>
    <t>IOPES ITEM 0303 JUNHO/2014 BDI 28 %</t>
  </si>
  <si>
    <t>IOPES ITEM 0403 JUNHO/2014 BDI 28 %</t>
  </si>
  <si>
    <t>IOPES ITEM 0506 JUNHO/2014 BDI 28 %</t>
  </si>
  <si>
    <t>IOPES ITEM 06 JUNHO/2014 BDI 28 %</t>
  </si>
  <si>
    <t>IOPES ITEM 0601 JUNHO/2014 BDI 28 %</t>
  </si>
  <si>
    <t>IOPES ITEM 0611 JUNHO/2014 BDI 28 %</t>
  </si>
  <si>
    <t>IOPES ITEM 07 JUNHO/2014 BDI 28 %</t>
  </si>
  <si>
    <t>IOPES ITEM 09 JUNHO/2014 BDI 28 %</t>
  </si>
  <si>
    <t>IOPES ITEM 0903 JUNHO/2014 BDI 28 %</t>
  </si>
  <si>
    <t>IOPES ITEM 11 JUNHO/2014 BDI 28 %</t>
  </si>
  <si>
    <t>IOPES ITEM 12 JUNHO/2014 BDI 28 %</t>
  </si>
  <si>
    <t>IOPES ITEM 1202 JUNHO/2014 BDI 28 %</t>
  </si>
  <si>
    <t>IOPES ITEM 13 JUNHO/2014 BDI 28 %</t>
  </si>
  <si>
    <t>PREFEITURA MUNICIPAL DE PRESIDENTE KENNEDY</t>
  </si>
  <si>
    <t>CRONOGRAMA FÍSICO-FINANCEIRO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</si>
  <si>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</si>
  <si>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</si>
  <si>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</si>
  <si>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</si>
  <si>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</si>
  <si>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</si>
  <si>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</si>
  <si>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</si>
  <si>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VALOR DO MÊS (PROGRAMAÇÃO DE MEDIÇÕES)</t>
  </si>
  <si>
    <t xml:space="preserve">VALOR ACUMULADO </t>
  </si>
  <si>
    <t>PERCENTUAL DO MÊS</t>
  </si>
  <si>
    <t>PERCENTUAL ACUMULADO</t>
  </si>
  <si>
    <t xml:space="preserve">VALOR : </t>
  </si>
  <si>
    <t>01</t>
  </si>
  <si>
    <t>02</t>
  </si>
  <si>
    <t>04</t>
  </si>
  <si>
    <t>05</t>
  </si>
  <si>
    <t>06</t>
  </si>
  <si>
    <t>07</t>
  </si>
  <si>
    <t>08</t>
  </si>
  <si>
    <t>09</t>
  </si>
  <si>
    <t>03</t>
  </si>
  <si>
    <t>Remoção de pintura antiga a óleo ou esmalte</t>
  </si>
  <si>
    <t>IOPES ITEM 010218 JUNHO/2014 BDI 28 %</t>
  </si>
  <si>
    <t>INSTALAÇÃO DO CANTEIRO DE OBRAS</t>
  </si>
  <si>
    <t>IOPES ITEM 02 JUNHO/2014 BDI 28 %</t>
  </si>
  <si>
    <t>Placa de obra nas dimensões de 2.0 x 4.0 m, padrão IOPES</t>
  </si>
  <si>
    <t>IOPES ITEM 020305 JUNHO/2014 BDI 28 %</t>
  </si>
  <si>
    <t>Construção e demolição de andaime externo de madeira para execução de alvenaria em prédios com até 4 pavimentos, madeira reaproveitada 6 vezez por m2 de alvenaria total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</si>
  <si>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</si>
  <si>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Demolição de piso cimentado inclusive lastro de concreto</t>
  </si>
  <si>
    <t>IOPES ITEM 010201 JUNHO/2014 BDI 28 %</t>
  </si>
  <si>
    <t>IOPES ITEM 010214 JUNHO/2014 BDI 28 %</t>
  </si>
  <si>
    <t>Lixamento de parede com pintura antiga PVA para recebimento de nova camada de tinta</t>
  </si>
  <si>
    <t>IOPES ITEM 010246 JUNHO/2014 BDI 28 %</t>
  </si>
  <si>
    <t>IOPES ITEM 0203 JUNHO/2014 BDI 28 %</t>
  </si>
  <si>
    <t>IOPES ITEM 020701 JUNHO/2014 BDI 28 %</t>
  </si>
  <si>
    <t>IOPES ITEM 05 JUNHO/2014 BDI 28 %</t>
  </si>
  <si>
    <t>Marco de madeira de lei tipo Paraju ou equivalente com 15x3 cm de batente, nas dimensões de 0.80 x 2.10 m</t>
  </si>
  <si>
    <t>IOPES ITEM 060103 JUNHO/2014 BDI 28 %</t>
  </si>
  <si>
    <t>IOPES ITEM 061202 JUNHO/2014 BDI 28 %</t>
  </si>
  <si>
    <t>Escovamento com escova de aço em esquadrias de ferro</t>
  </si>
  <si>
    <t>IOPES ITEM 0718 JUNHO/2014 BDI 28 %</t>
  </si>
  <si>
    <t>IOPES ITEM 071801 JUNHO/2014 BDI 28 %</t>
  </si>
  <si>
    <t>IOPES ITEM 1002 JUNHO/2014 BDI 28 %</t>
  </si>
  <si>
    <t>IOPES ITEM 110210 JUNHO/2014 BDI 28 %</t>
  </si>
  <si>
    <t>IOPES ITEM 1303 JUNHO/2014 BDI 28 %</t>
  </si>
  <si>
    <t>IOPES ITEM 130103 JUNHO/2014 BDI 28 %</t>
  </si>
  <si>
    <t>Revisões e reparos em torneiras e registros</t>
  </si>
  <si>
    <t>Revisões e reparos em caixas de descarga</t>
  </si>
  <si>
    <t>Fornecimento de durepox para reparos (250g)</t>
  </si>
  <si>
    <t>INSTALAÇÃO DE INCÊNDIO</t>
  </si>
  <si>
    <t>128,86</t>
  </si>
  <si>
    <t>125,76</t>
  </si>
  <si>
    <t>APARELHOS HIDRO-SANITÁRIOS</t>
  </si>
  <si>
    <t>LOUÇAS</t>
  </si>
  <si>
    <t>125,77</t>
  </si>
  <si>
    <t>125,78</t>
  </si>
  <si>
    <t>224,12</t>
  </si>
  <si>
    <t>119,00</t>
  </si>
  <si>
    <t>69,71</t>
  </si>
  <si>
    <t>SOBRE PAREDES E FORROS</t>
  </si>
  <si>
    <t>1</t>
  </si>
  <si>
    <t>IOPES ITEM 16 JUNHO/2014 BDI 28 %</t>
  </si>
  <si>
    <t>Extintor de incêndio pó químico seco 6 Kg , incl. suporte para fixação EXCLUSIVE placa
sinalizadora em PVC fotoluminescente</t>
  </si>
  <si>
    <t>Recolocação de lavatório sanitário, com acessórios em PVC (engate, sifão e válvula), exclusive fornecimento do mesmo</t>
  </si>
  <si>
    <t>TELHADO</t>
  </si>
  <si>
    <t>7/7</t>
  </si>
  <si>
    <t>6/7</t>
  </si>
  <si>
    <t>5/7</t>
  </si>
  <si>
    <t>4/7</t>
  </si>
  <si>
    <t>3/7</t>
  </si>
  <si>
    <t>2/7</t>
  </si>
  <si>
    <t>1/7</t>
  </si>
  <si>
    <t>DATA: 19/08/2014</t>
  </si>
  <si>
    <t>Instalação, Mobilização/Desmobilização de Obra(1% valor da obra)</t>
  </si>
  <si>
    <t>un.</t>
  </si>
  <si>
    <t>1 % DO VALOR DA OBRA</t>
  </si>
  <si>
    <t>Demolição de revestimento com azulejos</t>
  </si>
  <si>
    <t>IOPES ITEM 010206 JUNHO/2014 BDI 28 %</t>
  </si>
  <si>
    <t>Retirada de revestimento antigo em reboco</t>
  </si>
  <si>
    <t>IOPES ITEM 010208 JUNHO/2014 BDI 28 %</t>
  </si>
  <si>
    <t>Retirada de portas e janelas de madeira, inclusive batentes</t>
  </si>
  <si>
    <t>Retirada de aparelhos sanitários</t>
  </si>
  <si>
    <t>IOPES ITEM 010223 JUNHO/2014 BDI 28 %</t>
  </si>
  <si>
    <t>Retirada de grades, gradis, alambrados, cercas e portões</t>
  </si>
  <si>
    <t>IOPES ITEM 010224 JUNHO/2014 BDI 28 %</t>
  </si>
  <si>
    <t>Retirada de caixa d'água de fibrocimento, inclusive tubulação de ligação</t>
  </si>
  <si>
    <t>IOPES ITEM 010227 JUNHO/2014 BDI 28 %</t>
  </si>
  <si>
    <t>Retirada de pontos elétricos (luminárias, interruptores e tomadas)</t>
  </si>
  <si>
    <t>IOPES ITEM 010240 JUNHO/2014 BDI 28 %</t>
  </si>
  <si>
    <t>Retirada de quadro de giz (1.29 x 3.95m)</t>
  </si>
  <si>
    <t>IOPES ITEM 010279 JUNHO/2014 BDI 28 %</t>
  </si>
  <si>
    <t>Retirada de alizar de madeira</t>
  </si>
  <si>
    <t>Retirada de torneiras e registros</t>
  </si>
  <si>
    <t>IOPES ITEM 010323 JUNHO/2014 BDI 28 %</t>
  </si>
  <si>
    <t>Demolição de estrutura de madeira para telhado</t>
  </si>
  <si>
    <t>IOPES ITEM 010325 JUNHO/2014 BDI 28 %</t>
  </si>
  <si>
    <t>Retirada de marco de madeira</t>
  </si>
  <si>
    <t>IOPES ITEM 010327 JUNHO/2014 BDI 28 %</t>
  </si>
  <si>
    <t>LIMPEZA DO TERRENO</t>
  </si>
  <si>
    <t>IOPES ITEM 0104 JUNHO/2014 BDI 28 %</t>
  </si>
  <si>
    <t>1.2</t>
  </si>
  <si>
    <t>1.2.1</t>
  </si>
  <si>
    <t>Raspagem e limpeza do terreno (manual)</t>
  </si>
  <si>
    <t>IOPES ITEM 010402 JUNHO/2014 BDI 28 %</t>
  </si>
  <si>
    <t>TAPUME, BARRAÇÕES E COBERTURA</t>
  </si>
  <si>
    <t>IOPES ITEM 0207 JUNHO/2014 BDI 28 %</t>
  </si>
  <si>
    <t>INSTALAÇÃO DO CANTEIRO DE OBRAS (UTILIZAÇÃO 1 VEZ)</t>
  </si>
  <si>
    <t>MOVIMENTO DE TERRA</t>
  </si>
  <si>
    <t>IOPES ITEM 03 JUNHO/2014 BDI 28 %</t>
  </si>
  <si>
    <t>Carga manual de entelho em caminhão basculante</t>
  </si>
  <si>
    <t>TRANSPORTE</t>
  </si>
  <si>
    <t>SINAPI ITEM 72897 AGOSTO/2014 BDI 28 %</t>
  </si>
  <si>
    <t>15,16</t>
  </si>
  <si>
    <t>und.</t>
  </si>
  <si>
    <t>ALVENARIA DE VEDAÇÃO EMPREGANDO ARGAMASSA DE CIMENTO, CAL E AREIA</t>
  </si>
  <si>
    <t>Alvenaria de blocos cerâmicos 10 furos 10x20x20cm, assentados c/argamassa de cimento, cal hidratada CH1 e areia traço 1:0,5:8, juntas 12mm e esp. das paredes s/revestimento, 10cm</t>
  </si>
  <si>
    <t>ESQUADRIAS DE MADEIRA</t>
  </si>
  <si>
    <t>MARCOS E ALIZARES</t>
  </si>
  <si>
    <t>Marco de madeira de lei tipo Paraju ou equivalente com 15x3 cm de batente, nas dimensões de 0.60 x 2.10 m</t>
  </si>
  <si>
    <t>Alizar de madeira de lei tipo Paraju ou equivalente de 5 x 1,5 cm</t>
  </si>
  <si>
    <t>IOPES ITEM 060101 JUNHO/2014 BDI 28 %</t>
  </si>
  <si>
    <t>IOPES ITEM 060107 JUNHO/2014 BDI 28 %</t>
  </si>
  <si>
    <t>Cadeado de 50mm com porta cadeado</t>
  </si>
  <si>
    <t>ESQUADRIAS METÁLICAS</t>
  </si>
  <si>
    <t>ESQUADRIAS METÁLICAS (M²)</t>
  </si>
  <si>
    <t>IOPES ITEM 0717 JUNHO/2014 BDI 28 %</t>
  </si>
  <si>
    <t>Báscula para vidro em alumínio anodizado cor natural, linha 25, completa, com tranca, caixilho, alizar e contramarco, exclusive vidro</t>
  </si>
  <si>
    <t xml:space="preserve">REVISÕES E REPAROS </t>
  </si>
  <si>
    <t>IOPES ITEM 071702 JUNHO/2014 BDI 28 %</t>
  </si>
  <si>
    <t>ESTRUTURA PARA TELHADO</t>
  </si>
  <si>
    <t>IOPES ITEM 0901 JUNHO/2014 BDI 28 %</t>
  </si>
  <si>
    <t>Estrutura de madeira de lei tipo Paraju ou equivalente para telhado de telhas cerâmicas tipo capa e canal c/ tesouras, pilares, vigas, terças, caibros e ripas, incl. trat. c/cupinicida, exclusive telhas</t>
  </si>
  <si>
    <t>IOPES ITEM 090104 JUNHO/2014 BDI 28 %</t>
  </si>
  <si>
    <t>IOPES ITEM 0902 JUNHO/2014 BDI 28 %</t>
  </si>
  <si>
    <t>IOPES ITEM 090211 JUNHO/2014 BDI 28 %</t>
  </si>
  <si>
    <t>RUFOS E CALHAS</t>
  </si>
  <si>
    <t>Rufo de chapa metálica nº 26 com largura de 30 cm</t>
  </si>
  <si>
    <t>IMPERMEABILIZAÇÃO</t>
  </si>
  <si>
    <t>IOPES ITEM 10 JUNHO/2014 BDI 28 %</t>
  </si>
  <si>
    <t xml:space="preserve">IMPERMEABILIZAÇÃO DE LAJES DESCOBERTAS </t>
  </si>
  <si>
    <t>Índice de imperm.c/ manta asfáltica atendendo NBR 9952, asfalto polimerizado esp.3mm, reforç.c/ filme int. polietileno, regul. base c/ arg.1:4 esp.mín.15mm, proteção mec. arg.1:4 esp.20mm e juntas dilat.</t>
  </si>
  <si>
    <t>REBAIXAMENTOS</t>
  </si>
  <si>
    <t>REVESTIMENTO DE PAREDES</t>
  </si>
  <si>
    <t>ACABAMENTOS</t>
  </si>
  <si>
    <t>Cerâmica 10 x 10 cm, marcas de ref. Eliane, Cecrisa ou Portobello, nas cores branco ou areia, com rejunte esp. 0.5 cm, empregando argamassa colante</t>
  </si>
  <si>
    <t>IOPES ITEM 120220 JUNHO/2014 BDI 28 %</t>
  </si>
  <si>
    <t>REVESTIMENTO EMPREGANDO ARGAMASSA DE CIMENTO, CAL E AREIA</t>
  </si>
  <si>
    <t>IOPES ITEM 1203 JUNHO/2014 BDI 28 %</t>
  </si>
  <si>
    <t>Emboço de argamassa de cimento, cal hidratada CH1 e areia média ou grossa lavada no traço 1:0.5:6, espessura 20 mm</t>
  </si>
  <si>
    <t>IOPES ITEM 120301 JUNHO/2014 BDI 28 %</t>
  </si>
  <si>
    <t>Reboco de argamassa de cimento, cal hidratada CH1 e areia média ou grossa lavada no traço 1:0.5:6, espessura 5mm</t>
  </si>
  <si>
    <t>IOPES ITEM 120302 JUNHO/2014 BDI 28 %</t>
  </si>
  <si>
    <t>Chapisco de argamassa de cimento e areia média ou grossa lavada no traço 1:3, espessura 5mm, com utilização de impermeabilizante</t>
  </si>
  <si>
    <t>PISOS INTERNOS E EXTERNOS</t>
  </si>
  <si>
    <t>IOPES ITEM 120308 JUNHO/2014 BDI 28 %</t>
  </si>
  <si>
    <t>IOPES ITEM 1302 JUNHO/2014 BDI 28 %</t>
  </si>
  <si>
    <t>Piso cerâmico 45x45cm, PEI 5, Cargo Plus Gray, marcas de referência Eliane, Cecrisa ou Portobello, assentado com argamassa de cimento colante, inclusive rejuntamento</t>
  </si>
  <si>
    <t>IOPES ITEM 130219 JUNHO/2014 BDI 28 %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</si>
  <si>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</si>
  <si>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IOPES ITEM 130230 JUNHO/2014 BDI 28 %</t>
  </si>
  <si>
    <t>Rodapé de mármore ou granito, assentado com argamassa de cimento, cal hidratada CH1 e areia no traço 1:0,5:8, incl. rejuntamento com cimento branco, h=7cm</t>
  </si>
  <si>
    <t>DEGRAUS, RODAPÉS, SOLEIRAS E PEITORIS</t>
  </si>
  <si>
    <t>Soleira de granito cinza, espessura 3 cm e largura de 3 cm</t>
  </si>
  <si>
    <t>IOPES ITEM 130311 JUNHO/2014 BDI 28 %</t>
  </si>
  <si>
    <t>IOPES ITEM 1606 JUNHO/2014 BDI 28 %</t>
  </si>
  <si>
    <t>IOPES ITEM 160605 JUNHO/2014 BDI 28 %</t>
  </si>
  <si>
    <t>IOPES ITEM 17 JUNHO/2014 BDI 28 %</t>
  </si>
  <si>
    <t>Vaso sanitário padrão popular completo com acessórios para ligação, marcas de referência Deca, Celite ou Ideal Standard, inclusive assento plástico</t>
  </si>
  <si>
    <t>IOPES ITEM 1701 JUNHO/2014 BDI 28 %</t>
  </si>
  <si>
    <t>IOPES ITEM 170116 JUNHO/2014 BDI 28 %</t>
  </si>
  <si>
    <t>IOPES ITEM 170123 JUNHO/2014 BDI 28 %</t>
  </si>
  <si>
    <t>TORNEIRAS, REGISTROS, VÁLVULAS E METAIS</t>
  </si>
  <si>
    <t>IOPES ITEM 1703 JUNHO/2014 BDI 28 %</t>
  </si>
  <si>
    <t>Reservatório de fibra de vidro de 5.000 L, inclusive peça de madeira 6 x 16 cm para apoio, exclusive flanges e torneira de bóia</t>
  </si>
  <si>
    <t>IOPES ITEM 170310 JUNHO/2014 BDI 28 %</t>
  </si>
  <si>
    <t>IOPES ITEM 170528 JUNHO/2014 BDI 28 %</t>
  </si>
  <si>
    <t>IOPES ITEM 19 JUNHO/2014 BDI 28 %</t>
  </si>
  <si>
    <t>IOPES ITEM 1901 JUNHO/2014 BDI 28 %</t>
  </si>
  <si>
    <t>Pintura com tinta látex PVA, marcas de referência Suvinil, Coral ou Metalatex, inclusive selador em paredes e forros, a três demãos</t>
  </si>
  <si>
    <t>IOPES ITEM 190104 JUNHO/2014 BDI 28 %</t>
  </si>
  <si>
    <t>Pintura com tinta acrílica, marcas de referência Suvinil, Coral ou Metalatex, inclusive selador acrílico, em paredes e forros, a três demãos</t>
  </si>
  <si>
    <t>IOPES ITEM 190106 JUNHO/2014 BDI 28 %</t>
  </si>
  <si>
    <t>SOBRE CONCRETO OU BLOCOS CERÂMICOS APARENTES</t>
  </si>
  <si>
    <t>IOPES ITEM 190114 JUNHO/2014 BDI 28 %</t>
  </si>
  <si>
    <t>IOPES ITEM 1902 JUNHO/2014 BDI 28 %</t>
  </si>
  <si>
    <t>Pintura com tinta acrílica, marcas de referência Suvinil, Coral ou Metalatex, inclusive selador acrílico, sobre concreto ou blocos de concreto, a três demãos</t>
  </si>
  <si>
    <t>IOPES ITEM 190203 JUNHO/2014 BDI 28 %</t>
  </si>
  <si>
    <t>SOBRE PAREDES</t>
  </si>
  <si>
    <t>IOPES ITEM 1903 JUNHO/2014 BDI 28 %</t>
  </si>
  <si>
    <t>Pintura com verniz brilhante, linha Premium, marcas de referência Suvinil, Coral ou Metalatex, em madeira, a três demãos</t>
  </si>
  <si>
    <t>SOBRE METAL</t>
  </si>
  <si>
    <t>IOPES ITEM 190703 JUNHO/2014 BDI 28 %</t>
  </si>
  <si>
    <t>IOPES ITEM 1907 JUNHO/2014 BDI 28 %</t>
  </si>
  <si>
    <t>Correção com massa rápida em esquadrias de ferro (onde houver imperfeições)</t>
  </si>
  <si>
    <t>PAISAGISMO</t>
  </si>
  <si>
    <t>IOPES ITEM 2003 JUNHO/2014 BDI 28 %</t>
  </si>
  <si>
    <t>Fornecimento e plantio de grama em placas tipo esmeralda, inclusive fornecimento de terra vegetal</t>
  </si>
  <si>
    <t>TRATAMENTO, CONSERVAÇÃO E LIMPEZA</t>
  </si>
  <si>
    <t>IOPES ITEM 200326 JUNHO/2014 BDI 28 %</t>
  </si>
  <si>
    <t>IOPES ITEM 2004 JUNHO/2014 BDI 28 %</t>
  </si>
  <si>
    <t>IOPES ITEM 200401 JUNHO/2014 BDI 28 %</t>
  </si>
  <si>
    <t>SERVIÇOS COMPLEMENTARES INTERNOS</t>
  </si>
  <si>
    <t>IOPES ITEM 21 JUNHO/2014 BDI 28 %</t>
  </si>
  <si>
    <t>SERVIÇOS COMPLEMENTARES EXTERNOS</t>
  </si>
  <si>
    <t>IOPES ITEM 20 JUNHO/2014 BDI 28 %</t>
  </si>
  <si>
    <t>DIVERSOS EXTERNOS</t>
  </si>
  <si>
    <t>Gangorra de tronco de eucalipto nos diâmetros de 20 e 25 cm</t>
  </si>
  <si>
    <t>IOPES ITEM 200510 JUNHO/2014 BDI 28 %</t>
  </si>
  <si>
    <t>IOPES ITEM 2005 JUNHO/2014 BDI 28 %</t>
  </si>
  <si>
    <t xml:space="preserve">Escorregador de aço galvanizado, exclusive mão-de-obra </t>
  </si>
  <si>
    <t>Balanço de 3 lugares de aço galvanizado, padrão PMV</t>
  </si>
  <si>
    <t>IOPES ITEM 200569 JUNHO/2014 BDI 28 %</t>
  </si>
  <si>
    <t>IOPES ITEM 200567 JUNHO/2014 BDI 28 %</t>
  </si>
  <si>
    <t>817,45 + 8 Horas de Ajudante(817,45+78,56)</t>
  </si>
  <si>
    <t>930,44 + 8 Horas de Ajudante(817,45+78,56)</t>
  </si>
  <si>
    <t>1836,75 + 8 Horas de Ajudante(817,45+78,56)</t>
  </si>
  <si>
    <t>1.2.2</t>
  </si>
  <si>
    <t>1.2.3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</si>
  <si>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</si>
  <si>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</si>
  <si>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</si>
  <si>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</si>
  <si>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</si>
  <si>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</si>
  <si>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</si>
  <si>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</si>
  <si>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</si>
  <si>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</si>
  <si>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1.2.16</t>
  </si>
  <si>
    <t>1.2.17</t>
  </si>
  <si>
    <t>1.2.18</t>
  </si>
  <si>
    <t>1.3</t>
  </si>
  <si>
    <t>1.3.1</t>
  </si>
  <si>
    <t>Remoção de telha ondulada de fibrocimento, inclusive cumeeira</t>
  </si>
  <si>
    <t>IOPES ITEM 010256 JUNHO/2014 BDI 28 %</t>
  </si>
  <si>
    <t>VIDROS PARA ESQUADRIAS</t>
  </si>
  <si>
    <t>IOPES ITEM 08 JUNHO/2014 BDI 28 %</t>
  </si>
  <si>
    <t>IOPES ITEM 0801 JUNHO/2014 BDI 28 %</t>
  </si>
  <si>
    <t>VIDROS E ESPELHOS</t>
  </si>
  <si>
    <t>Vidro plano transparente liso, com 4 mm de espessura</t>
  </si>
  <si>
    <t>IOPES ITEM 080102 JUNHO/2014 BDI 28 %</t>
  </si>
  <si>
    <t>MUROS E FECHAMENTOS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</si>
  <si>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</si>
  <si>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IOPES ITEM 2001 JUNHO/2014 BDI 28 %</t>
  </si>
  <si>
    <t>IOPES ITEM 200124 JUNHO/2014 BDI 28 %</t>
  </si>
  <si>
    <t>IOPES ITEM 14 JUNHO/2014 BDI 28 %</t>
  </si>
  <si>
    <t>INSTALAÇÕES HIDRO-SANITÁRIO</t>
  </si>
  <si>
    <t>IOPES ITEM 1423 JUNHO/2014 BDI 28 %</t>
  </si>
  <si>
    <t>IOPES ITEM 142301 JUNHO/2014 BDI 28 %</t>
  </si>
  <si>
    <t>IOPES ITEM 142302 JUNHO/2014 BDI 28 %</t>
  </si>
  <si>
    <t>IOPES ITEM 142304 JUNHO/2014 BDI 28 %</t>
  </si>
  <si>
    <t>IOPES ITEM 061118 JUNHO/2014 BDI 28 %</t>
  </si>
  <si>
    <t>OBRA/SERVIÇO: REFORMA DA ESCOLA DE SANTO EDUARDO</t>
  </si>
  <si>
    <t>LOCAL: LOCALIDADE DE SANTO EDUARDO - PRESIDENTE KENNEDY - ES</t>
  </si>
  <si>
    <t>Retirada manual de blocos pré-moldados de concreto (Blokret), inclusive empilhamento para reaproveitamento</t>
  </si>
  <si>
    <t>1.2.19</t>
  </si>
  <si>
    <t>GRADES E PORTÔES</t>
  </si>
  <si>
    <t>010213</t>
  </si>
  <si>
    <t xml:space="preserve">ESTRUTURAS </t>
  </si>
  <si>
    <t>INFRA-ESTRUTURA (FUNDAÇÃO)</t>
  </si>
  <si>
    <t>Fôrma de tábua de madeira de 2.5 x 30.0 cm para fundações, levando-se em conta a utilização 5 vezes (incluido o material, corte, montagem, escoramento e desforma)</t>
  </si>
  <si>
    <t>Fornecimento, preparo e aplicação de concreto Fck = 30 MPa (com brita 1 e 2) - (5% de perdas já incluído no custo)</t>
  </si>
  <si>
    <t>040206</t>
  </si>
  <si>
    <t>040224</t>
  </si>
  <si>
    <t>Fornecimento, dobragem e colocação em fôrma, de armadura CA-50 A média, diâmetro de 6.3 a 10.0 mm</t>
  </si>
  <si>
    <t>Fornecimento, dobragem e colocação em fôrma, de armadura CA-50 A grossa diâmetro de 12.5 a 25.0 mm
(1/2 a 1")</t>
  </si>
  <si>
    <t>kg</t>
  </si>
  <si>
    <t>040243</t>
  </si>
  <si>
    <t>040245</t>
  </si>
  <si>
    <t>0402</t>
  </si>
  <si>
    <t>PORTA DE MADEIRA DE LEI TIPO ANGELIM OU EQUIV., ESP. 35 mm, MACIÇA C/ FRISO P/ VERNIZ, PADRÃO SEDU, COM VISOR, INCLUSIVE DOBRADIÇAS E FECHADURA EM LAÃO CROMADO
SEDU, com visor, inclusive alizares, dobradiças e fechadura de bola ext. em latão cromado LaFonte
ou equiv., excl. marco, dimensões</t>
  </si>
  <si>
    <t>0.60 x 2.10 m</t>
  </si>
  <si>
    <t>0.80 x 2.10 m</t>
  </si>
  <si>
    <t>Portão de ferro de correr em barra chata, inclusive chumbamento</t>
  </si>
  <si>
    <t>Forro PVC branco L = 20 cm, frisado, colocado</t>
  </si>
  <si>
    <t>Soleira de granito esp. 2 cm e largura de 15 cm</t>
  </si>
  <si>
    <t>130308</t>
  </si>
  <si>
    <t>PRUMADAS HIDRO-SANITÁRIAS</t>
  </si>
  <si>
    <t>Barrilete, inclusive tubulação, conexões e registros da limpeza, extravasor e suspiro</t>
  </si>
  <si>
    <t>1406</t>
  </si>
  <si>
    <t>140601</t>
  </si>
  <si>
    <t>Prumada de água fria</t>
  </si>
  <si>
    <t>140602</t>
  </si>
  <si>
    <t>Prumada de água pluvial</t>
  </si>
  <si>
    <t>140604</t>
  </si>
  <si>
    <t>PONTOS HIDRO-SANITÁRIOS</t>
  </si>
  <si>
    <t>Ponto de água fria (lavatório, tanque, pia de cozinha, etc...)</t>
  </si>
  <si>
    <t>1407</t>
  </si>
  <si>
    <t>140701</t>
  </si>
  <si>
    <t>pt.</t>
  </si>
  <si>
    <t>REDE DE ÁGUA FRIA - TUBOS SOLDÁVEIS DE PVC</t>
  </si>
  <si>
    <t>Tubo de PVC rígido soldável marrom, diâmetro 25mm (3/4")</t>
  </si>
  <si>
    <t>Tubo de PVC rígido soldável marrom, diâmetro 32mm (1")</t>
  </si>
  <si>
    <t>REDE DE ESGOTO - TUBOS DE PVC</t>
  </si>
  <si>
    <t>Tubo de PVC rígido soldável branco, para esgoto, diâmetro 40mm (1 1/2")</t>
  </si>
  <si>
    <t>1414</t>
  </si>
  <si>
    <t>141402</t>
  </si>
  <si>
    <t>141403</t>
  </si>
  <si>
    <t>1419</t>
  </si>
  <si>
    <t>141901</t>
  </si>
  <si>
    <t>Extintor de incêndio de água pressurizada 10L, inclusive suporte para fixação e EXCLUSIVE placa sinalizadora em PVC Fotoluminescente</t>
  </si>
  <si>
    <t>Quadro branco para pincel em laminado melamínico brilhante, dim. 3.00 x 1.50 m, inclusive requadro de alumínio anodizado natural largura de 3cm</t>
  </si>
  <si>
    <t>Pintura com tinta esmalte sintético, marcas de referência Suvinil, Coral ou Metalatex, a duas demãos, inclusive fundo anticorrosivo a uma demão, em metal</t>
  </si>
  <si>
    <t>3</t>
  </si>
  <si>
    <t>3.1.1</t>
  </si>
  <si>
    <t>4.1.4</t>
  </si>
  <si>
    <t>0711</t>
  </si>
  <si>
    <t>071106</t>
  </si>
  <si>
    <t>QUADRO DE DISTRIBUIÇÃO</t>
  </si>
  <si>
    <t>Quadro de distribuição de energia, de embutir, com 24 divisões modulares, com barramento</t>
  </si>
  <si>
    <t>PONTOS ELETRICOS REVISAO NR-10</t>
  </si>
  <si>
    <t>Ponto padrão de luz no teto - considerando eletroduto PVC rígido de 3/4" inclusive conexões (4.5m), fio isolado PVC de 2.5mm2 (16.2m) e caixa estampada 4x4" (1 und)</t>
  </si>
  <si>
    <t>ponto padrão de luz no teto - considerando eletroduto PVC rígido de 1" inclusive conexões (9,39m), fio isolado PVC de 2.5mm2 (36,03m) e caixa estampada 4x4" (1 und)</t>
  </si>
  <si>
    <t>Ponto padrão de interruptor de 2 teclas simples e 1 tomada dois pólos mais terra 10A/250V - considerando eletroduto PVC rígido de 3/4" inclusive conexões (4.5m), fio isolado PVC de 2.5mm2 (22.9m) e caixa estampada 4x2" (1 und)</t>
  </si>
  <si>
    <t>Ponto padrão de tomada para ar refrigerado - considerando eletroduto PVC rígido de 3/4" inclusive conexões (6.0m), fio isolado PVC de 6.0mm2 (21.6m) e caixa estampada 4x2" (1 und)</t>
  </si>
  <si>
    <t xml:space="preserve">Ponto padrão de tomada 2 pólos mais terra - considerando eletroduto PVC rígido de 3/4" inclusive conexões (5.0m), fio isolado PVC de 2.5mm2 (16.5m) e caixa estampada 4x2" (1 und) </t>
  </si>
  <si>
    <t>Ponto padrão de tomada para chuveiro elétrico - considerando eletroduto PVC rígido de 3/4" inclusive conexões (9.0m), fio isolado PVC de 6.0mm2 (32.5m) e caixa estampada 4x2" (1 und)</t>
  </si>
  <si>
    <t>Eletroduto aparente de PVC rígido roscável diâmetro 1"</t>
  </si>
  <si>
    <t>Eletroduto aparente de PVC rígido roscável diâmetro 3/4"</t>
  </si>
  <si>
    <t>COMPOSIÇÕES INTERMEDIÁRIAS P/ ELETRICA</t>
  </si>
  <si>
    <t>Fita isolante em rolo de 19mm x 20 m, número 33 Scoth ou equivalente</t>
  </si>
  <si>
    <t>Luminária p/ duas lâmpadas fluorescentes 40W, completa, c/ reator duplo-127V partida rápida e alto fator de potência, soquete antivibratório e lâmpada fluorescente 40W-127V</t>
  </si>
  <si>
    <t>Plafonier com globo leitoso e lâmpada incandescente de 60W</t>
  </si>
  <si>
    <t>Lâmpada fluorescente 40 W</t>
  </si>
  <si>
    <t xml:space="preserve">7,86
</t>
  </si>
  <si>
    <t>Disjuntor monopolar 16 A - Norma DIN</t>
  </si>
  <si>
    <t>Disjuntor termomagnético tripolar 175 A</t>
  </si>
  <si>
    <t>Disjuntor monopolar 25 A - Norma DIN</t>
  </si>
  <si>
    <t>Disjuntor monopolar 50 A - Norma DIN</t>
  </si>
  <si>
    <t>Disjuntor DR bipolar 20A, corrente nominal 30 mA</t>
  </si>
  <si>
    <t>Poste circular de concreto 11 m padrão ESCELSA, incl. luminária tipo 2 pétala mod. BETA II c/2 lâmpada VS 400W, reator alto fator de potência 400W/220V e relé fotoelétrico, Tecnowatt ou equivalente</t>
  </si>
  <si>
    <t>180405- COMPOSIÇÃO</t>
  </si>
  <si>
    <t>Abertura e fechamento de rasgos em alvenaria, para passagem de eletrodutos diâm. 1/2" a 1"</t>
  </si>
  <si>
    <t>Abertura e fechamento de rasgos em alvenaria, para passagem de eletroduto diâm. 1 1/4"a 2"</t>
  </si>
  <si>
    <t>Terminal para ligação de cabo a barra de 4.0mm2</t>
  </si>
  <si>
    <t>Terminal para ligação de cabo a barra de 6.0 mm2</t>
  </si>
  <si>
    <t>TERMINAIS, CONECTORES E ABRAÇADEIRAS</t>
  </si>
  <si>
    <t>OUTRAS INSTALAÇÕES</t>
  </si>
  <si>
    <t>Ponto de telefone</t>
  </si>
  <si>
    <t>pt</t>
  </si>
  <si>
    <t>Aterramento com haste de terra 5/8"x2.40m, cabo de cobre nú 6mm2 em caixa de concreto de dimensões internas de 30x30x30cm</t>
  </si>
  <si>
    <t>Caixa de telefone em chapa de aço padrão TELEBRAS do tipo CIE-2 200x200x120mm</t>
  </si>
  <si>
    <t>Tomada para telefone com conector RJ 11</t>
  </si>
  <si>
    <t>INSTALAÇÃO DE REDE LÓGICA</t>
  </si>
  <si>
    <t>Chuveiro elétrico tipo ducha Lorenzet ou Corona</t>
  </si>
  <si>
    <t>INSTALAÇÃO DE TELEFONE</t>
  </si>
  <si>
    <t>Caixa de passagem de alvenaria de blocos de concreto 9x19x39cm, dimensões de 40x40x50cm, com revestimento interno em chapisco e reboco, tampa de concreto esp.5cm e lastro de brita 5 cm</t>
  </si>
  <si>
    <t>Cabo de cobre termoplástico, com isolamento para 1000V, seção de 35.0 mm2</t>
  </si>
  <si>
    <t>M</t>
  </si>
  <si>
    <t xml:space="preserve">20,03
</t>
  </si>
  <si>
    <t>Fio ou cabo de cobre termoplástico, com isolamento para 1000V, seção de 10.0 mm2</t>
  </si>
  <si>
    <t>Fio de cobre termoplástico, com isolamento para 750V, seção de 2.5 mm2</t>
  </si>
  <si>
    <t xml:space="preserve">Eletroduto de PVC rígido roscável, diâm. 3/4" (25mm), inclusive conexões </t>
  </si>
  <si>
    <t>Eletroduto de PVC rígido roscável, diâm. 1 1/4" (40mm), inclusive conexões</t>
  </si>
  <si>
    <t>Eletroduto PEAD, cor preta, diam. 1.1/4", marca ref. Kanaflex ou equivalente</t>
  </si>
  <si>
    <t>Ponto de antena de TV - considerando eletroduto PVC rígido de 3/4" inclusive conexões (3.0m), cabo coaxial 67 Ohms (4.5m) e caixa estampada 4x2" (1 und</t>
  </si>
  <si>
    <t>Ar-condicionado 12000 Btus, 110V, modelo janela ou spliger, temperatura frio, compressor rotativo com funções de refrigeração/ventilação, contendo cabo de 6,00 mm² e eletrodutos 3/4 pvc rígido.</t>
  </si>
  <si>
    <t>composição mercado</t>
  </si>
  <si>
    <t>Retirada de disjuntor</t>
  </si>
  <si>
    <t>Mureta de medição utilizando arg. cimento, cal e areia, dimensões 1100x2000x200mm, com pilares e cintas, revestido com chapisco e reboco, inclusive pintura emassamento e pintura acrílica a três demãos, exclusive cobertura.</t>
  </si>
  <si>
    <t>Caixa de passagem 150x150x80mm, chapa 18, com tampa parafusada</t>
  </si>
  <si>
    <t>Caixa de aterramento de concreto simples, nas dimensões de 30x30x25cm, com revest. int. em chapisco e reboco, tampa de concreto esp.5cm e lastro de brita esp. 5 cm, incl. Haste 5/8"x2400mm</t>
  </si>
  <si>
    <t>Derivação do ramal de entrada subterrânea em baixa tensão, trifásico, inclusive medidor</t>
  </si>
  <si>
    <t>UND</t>
  </si>
  <si>
    <t>Envelopamento de concreto simples com consumo mínimo de cimento de 250kg/m3, inclusive escavação para profundidade mínima do eletroduto de 50 cm, de 25 x 25 cm, para 1 eletroduto</t>
  </si>
  <si>
    <t>Padrão de entrada de energia elétrica, trifásico, entrada aérea, a 4 fios, carga instalada de 34001 até 41000W, instalada em muro</t>
  </si>
  <si>
    <t>Terminal para ligação de cabo a barra de 35.0 mm2</t>
  </si>
  <si>
    <t>Ponto p/ rede lógica em cx de pvc amarela 4x2", c/ conector RJ-45 fêmea e cx 4x4" PVC amarela</t>
  </si>
  <si>
    <t>Conjunto cx termoplástica p/ Medidor Padrão ESCELSA Monofáfico c/ tampa transparente em policarbonato P-980-009 inclusive cx p/ disjuntor monof P-940-003 Padrão Escelsa</t>
  </si>
  <si>
    <t>Torneira pressão cromada diam. 3/4" para uso geral, referência Fabrimar, Deca ou Doco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</si>
  <si>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</si>
  <si>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</si>
  <si>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</si>
  <si>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</si>
  <si>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</si>
  <si>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</si>
  <si>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</si>
  <si>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</si>
  <si>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</si>
  <si>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</si>
  <si>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15.4.2</t>
  </si>
  <si>
    <t>16.2.16</t>
  </si>
  <si>
    <t>16.2.17</t>
  </si>
  <si>
    <t>16.2.18</t>
  </si>
  <si>
    <t>16.2.19</t>
  </si>
  <si>
    <t>16.2.20</t>
  </si>
  <si>
    <t>Cobertura nova de telhas cerâmicas tipo capa e canal inclusive cumeeira (área de projeção horizontal; incl. 35%)</t>
  </si>
  <si>
    <t>IOPES - AGOSTO/2014 (DATA BASE)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</si>
</sst>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00000"/>
    <numFmt numFmtId="198" formatCode="#,##0.00_ ;\-#,##0.00\ 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9" fontId="0" fillId="33" borderId="31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0" fillId="33" borderId="27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63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62" fillId="0" borderId="29" xfId="0" applyNumberFormat="1" applyFont="1" applyBorder="1" applyAlignment="1">
      <alignment horizontal="right" vertical="center"/>
    </xf>
    <xf numFmtId="4" fontId="62" fillId="0" borderId="4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33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185" fontId="0" fillId="0" borderId="30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4" fontId="22" fillId="0" borderId="65" xfId="0" applyNumberFormat="1" applyFont="1" applyBorder="1" applyAlignment="1">
      <alignment horizontal="center" vertical="center"/>
    </xf>
    <xf numFmtId="4" fontId="22" fillId="0" borderId="6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 horizontal="center" vertical="center"/>
    </xf>
    <xf numFmtId="4" fontId="0" fillId="0" borderId="7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4" fontId="24" fillId="33" borderId="3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9" fontId="1" fillId="33" borderId="46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" fontId="5" fillId="33" borderId="51" xfId="0" applyNumberFormat="1" applyFont="1" applyFill="1" applyBorder="1" applyAlignment="1">
      <alignment horizontal="right"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0" fontId="24" fillId="33" borderId="5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4" fontId="0" fillId="33" borderId="43" xfId="0" applyNumberFormat="1" applyFont="1" applyFill="1" applyBorder="1" applyAlignment="1">
      <alignment horizontal="right" vertical="center"/>
    </xf>
    <xf numFmtId="4" fontId="20" fillId="33" borderId="43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49" fontId="0" fillId="33" borderId="30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/>
    </xf>
    <xf numFmtId="49" fontId="1" fillId="33" borderId="30" xfId="0" applyNumberFormat="1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62" fillId="0" borderId="0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0" fontId="62" fillId="0" borderId="30" xfId="0" applyFont="1" applyBorder="1" applyAlignment="1">
      <alignment/>
    </xf>
    <xf numFmtId="0" fontId="62" fillId="0" borderId="73" xfId="0" applyFont="1" applyBorder="1" applyAlignment="1">
      <alignment/>
    </xf>
    <xf numFmtId="49" fontId="1" fillId="33" borderId="73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" fontId="0" fillId="33" borderId="40" xfId="0" applyNumberFormat="1" applyFont="1" applyFill="1" applyBorder="1" applyAlignment="1">
      <alignment vertical="center"/>
    </xf>
    <xf numFmtId="49" fontId="0" fillId="33" borderId="3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20" fillId="33" borderId="27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2" fillId="0" borderId="40" xfId="0" applyNumberFormat="1" applyFont="1" applyBorder="1" applyAlignment="1">
      <alignment horizontal="right" vertical="center"/>
    </xf>
    <xf numFmtId="0" fontId="24" fillId="33" borderId="30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20" fillId="33" borderId="27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horizontal="center" vertical="center"/>
    </xf>
    <xf numFmtId="4" fontId="63" fillId="0" borderId="27" xfId="0" applyNumberFormat="1" applyFont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vertical="center"/>
    </xf>
    <xf numFmtId="4" fontId="0" fillId="33" borderId="40" xfId="0" applyNumberFormat="1" applyFont="1" applyFill="1" applyBorder="1" applyAlignment="1">
      <alignment horizontal="right" vertical="center"/>
    </xf>
    <xf numFmtId="4" fontId="62" fillId="0" borderId="40" xfId="0" applyNumberFormat="1" applyFont="1" applyBorder="1" applyAlignment="1">
      <alignment horizontal="right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4" fontId="20" fillId="33" borderId="33" xfId="0" applyNumberFormat="1" applyFont="1" applyFill="1" applyBorder="1" applyAlignment="1">
      <alignment horizontal="right" vertical="center"/>
    </xf>
    <xf numFmtId="4" fontId="63" fillId="0" borderId="33" xfId="0" applyNumberFormat="1" applyFont="1" applyBorder="1" applyAlignment="1">
      <alignment horizontal="right" vertical="center"/>
    </xf>
    <xf numFmtId="0" fontId="0" fillId="33" borderId="32" xfId="0" applyFont="1" applyFill="1" applyBorder="1" applyAlignment="1">
      <alignment horizontal="center" vertical="center"/>
    </xf>
    <xf numFmtId="4" fontId="0" fillId="33" borderId="34" xfId="0" applyNumberFormat="1" applyFont="1" applyFill="1" applyBorder="1" applyAlignment="1">
      <alignment vertical="center"/>
    </xf>
    <xf numFmtId="0" fontId="20" fillId="33" borderId="3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33" borderId="38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198" fontId="0" fillId="33" borderId="4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4" fontId="0" fillId="33" borderId="3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33" borderId="33" xfId="0" applyFont="1" applyFill="1" applyBorder="1" applyAlignment="1">
      <alignment/>
    </xf>
    <xf numFmtId="4" fontId="63" fillId="0" borderId="33" xfId="0" applyNumberFormat="1" applyFont="1" applyBorder="1" applyAlignment="1">
      <alignment vertical="center"/>
    </xf>
    <xf numFmtId="4" fontId="62" fillId="0" borderId="40" xfId="0" applyNumberFormat="1" applyFont="1" applyBorder="1" applyAlignment="1">
      <alignment vertical="center"/>
    </xf>
    <xf numFmtId="4" fontId="0" fillId="33" borderId="34" xfId="0" applyNumberFormat="1" applyFont="1" applyFill="1" applyBorder="1" applyAlignment="1">
      <alignment horizontal="right" vertical="center"/>
    </xf>
    <xf numFmtId="49" fontId="1" fillId="33" borderId="43" xfId="0" applyNumberFormat="1" applyFont="1" applyFill="1" applyBorder="1" applyAlignment="1">
      <alignment vertical="center"/>
    </xf>
    <xf numFmtId="49" fontId="1" fillId="33" borderId="44" xfId="0" applyNumberFormat="1" applyFont="1" applyFill="1" applyBorder="1" applyAlignment="1">
      <alignment vertical="center"/>
    </xf>
    <xf numFmtId="49" fontId="1" fillId="33" borderId="45" xfId="0" applyNumberFormat="1" applyFont="1" applyFill="1" applyBorder="1" applyAlignment="1">
      <alignment vertical="center"/>
    </xf>
    <xf numFmtId="49" fontId="1" fillId="33" borderId="19" xfId="0" applyNumberFormat="1" applyFont="1" applyFill="1" applyBorder="1" applyAlignment="1">
      <alignment vertical="center"/>
    </xf>
    <xf numFmtId="49" fontId="1" fillId="33" borderId="20" xfId="0" applyNumberFormat="1" applyFont="1" applyFill="1" applyBorder="1" applyAlignment="1">
      <alignment vertical="center"/>
    </xf>
    <xf numFmtId="49" fontId="1" fillId="33" borderId="48" xfId="0" applyNumberFormat="1" applyFont="1" applyFill="1" applyBorder="1" applyAlignment="1">
      <alignment vertical="center"/>
    </xf>
    <xf numFmtId="49" fontId="1" fillId="33" borderId="27" xfId="0" applyNumberFormat="1" applyFont="1" applyFill="1" applyBorder="1" applyAlignment="1">
      <alignment vertical="center"/>
    </xf>
    <xf numFmtId="49" fontId="1" fillId="33" borderId="28" xfId="0" applyNumberFormat="1" applyFont="1" applyFill="1" applyBorder="1" applyAlignment="1">
      <alignment vertical="center"/>
    </xf>
    <xf numFmtId="49" fontId="1" fillId="33" borderId="29" xfId="0" applyNumberFormat="1" applyFont="1" applyFill="1" applyBorder="1" applyAlignment="1">
      <alignment vertical="center"/>
    </xf>
    <xf numFmtId="0" fontId="0" fillId="0" borderId="0" xfId="50">
      <alignment/>
      <protection/>
    </xf>
    <xf numFmtId="4" fontId="20" fillId="33" borderId="27" xfId="50" applyNumberFormat="1" applyFont="1" applyFill="1" applyBorder="1" applyAlignment="1">
      <alignment horizontal="right" vertical="center"/>
      <protection/>
    </xf>
    <xf numFmtId="49" fontId="62" fillId="0" borderId="0" xfId="50" applyNumberFormat="1" applyFont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62" fillId="0" borderId="40" xfId="50" applyNumberFormat="1" applyFont="1" applyBorder="1" applyAlignment="1">
      <alignment horizontal="right" vertical="center"/>
      <protection/>
    </xf>
    <xf numFmtId="0" fontId="24" fillId="33" borderId="30" xfId="50" applyFont="1" applyFill="1" applyBorder="1" applyAlignment="1">
      <alignment horizontal="center" vertical="center"/>
      <protection/>
    </xf>
    <xf numFmtId="0" fontId="0" fillId="0" borderId="29" xfId="50" applyFont="1" applyFill="1" applyBorder="1" applyAlignment="1">
      <alignment horizontal="right" vertical="center"/>
      <protection/>
    </xf>
    <xf numFmtId="0" fontId="0" fillId="0" borderId="36" xfId="50" applyFont="1" applyFill="1" applyBorder="1" applyAlignment="1">
      <alignment horizontal="right" vertical="center"/>
      <protection/>
    </xf>
    <xf numFmtId="0" fontId="0" fillId="0" borderId="0" xfId="50" applyFont="1" applyFill="1" applyAlignment="1">
      <alignment horizontal="left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13" xfId="50" applyFont="1" applyFill="1" applyBorder="1" applyAlignment="1">
      <alignment horizontal="right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4" fontId="0" fillId="0" borderId="29" xfId="50" applyNumberFormat="1" applyFont="1" applyFill="1" applyBorder="1">
      <alignment/>
      <protection/>
    </xf>
    <xf numFmtId="0" fontId="24" fillId="0" borderId="30" xfId="50" applyFont="1" applyFill="1" applyBorder="1" applyAlignment="1">
      <alignment horizontal="center" vertical="center"/>
      <protection/>
    </xf>
    <xf numFmtId="0" fontId="0" fillId="0" borderId="0" xfId="50" applyNumberFormat="1" applyFont="1" applyFill="1" applyBorder="1" applyAlignment="1">
      <alignment horizontal="left" vertical="center"/>
      <protection/>
    </xf>
    <xf numFmtId="0" fontId="0" fillId="0" borderId="27" xfId="50" applyFont="1" applyFill="1" applyBorder="1">
      <alignment/>
      <protection/>
    </xf>
    <xf numFmtId="0" fontId="0" fillId="0" borderId="29" xfId="50" applyFont="1" applyFill="1" applyBorder="1">
      <alignment/>
      <protection/>
    </xf>
    <xf numFmtId="0" fontId="0" fillId="0" borderId="33" xfId="50" applyFont="1" applyFill="1" applyBorder="1">
      <alignment/>
      <protection/>
    </xf>
    <xf numFmtId="0" fontId="0" fillId="0" borderId="40" xfId="50" applyFont="1" applyFill="1" applyBorder="1">
      <alignment/>
      <protection/>
    </xf>
    <xf numFmtId="2" fontId="0" fillId="0" borderId="29" xfId="50" applyNumberFormat="1" applyFont="1" applyFill="1" applyBorder="1" applyAlignment="1">
      <alignment horizontal="right" vertical="center"/>
      <protection/>
    </xf>
    <xf numFmtId="2" fontId="0" fillId="0" borderId="35" xfId="50" applyNumberFormat="1" applyFont="1" applyFill="1" applyBorder="1">
      <alignment/>
      <protection/>
    </xf>
    <xf numFmtId="2" fontId="0" fillId="0" borderId="30" xfId="50" applyNumberFormat="1" applyFont="1" applyFill="1" applyBorder="1">
      <alignment/>
      <protection/>
    </xf>
    <xf numFmtId="49" fontId="0" fillId="0" borderId="27" xfId="50" applyNumberFormat="1" applyFont="1" applyFill="1" applyBorder="1" applyAlignment="1">
      <alignment vertical="center"/>
      <protection/>
    </xf>
    <xf numFmtId="4" fontId="0" fillId="33" borderId="35" xfId="0" applyNumberFormat="1" applyFont="1" applyFill="1" applyBorder="1" applyAlignment="1">
      <alignment horizontal="right" vertical="center"/>
    </xf>
    <xf numFmtId="49" fontId="25" fillId="33" borderId="19" xfId="0" applyNumberFormat="1" applyFont="1" applyFill="1" applyBorder="1" applyAlignment="1">
      <alignment vertical="center"/>
    </xf>
    <xf numFmtId="4" fontId="20" fillId="33" borderId="27" xfId="50" applyNumberFormat="1" applyFont="1" applyFill="1" applyBorder="1" applyAlignment="1">
      <alignment horizontal="right" vertical="center"/>
      <protection/>
    </xf>
    <xf numFmtId="49" fontId="62" fillId="0" borderId="0" xfId="50" applyNumberFormat="1" applyFont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62" fillId="0" borderId="40" xfId="50" applyNumberFormat="1" applyFont="1" applyBorder="1" applyAlignment="1">
      <alignment horizontal="right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4" fontId="20" fillId="33" borderId="27" xfId="50" applyNumberFormat="1" applyFont="1" applyFill="1" applyBorder="1" applyAlignment="1">
      <alignment horizontal="right" vertical="center"/>
      <protection/>
    </xf>
    <xf numFmtId="49" fontId="62" fillId="0" borderId="0" xfId="50" applyNumberFormat="1" applyFont="1" applyBorder="1" applyAlignment="1">
      <alignment horizontal="center" vertical="center"/>
      <protection/>
    </xf>
    <xf numFmtId="0" fontId="1" fillId="33" borderId="31" xfId="50" applyFont="1" applyFill="1" applyBorder="1" applyAlignment="1">
      <alignment horizontal="center" vertical="center"/>
      <protection/>
    </xf>
    <xf numFmtId="4" fontId="0" fillId="33" borderId="29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4" fontId="62" fillId="0" borderId="40" xfId="50" applyNumberFormat="1" applyFont="1" applyBorder="1" applyAlignment="1">
      <alignment horizontal="right" vertical="center"/>
      <protection/>
    </xf>
    <xf numFmtId="0" fontId="24" fillId="33" borderId="30" xfId="50" applyFont="1" applyFill="1" applyBorder="1" applyAlignment="1">
      <alignment horizontal="center" vertical="center"/>
      <protection/>
    </xf>
    <xf numFmtId="4" fontId="0" fillId="33" borderId="38" xfId="50" applyNumberFormat="1" applyFont="1" applyFill="1" applyBorder="1" applyAlignment="1">
      <alignment horizontal="right" vertical="center"/>
      <protection/>
    </xf>
    <xf numFmtId="0" fontId="0" fillId="33" borderId="0" xfId="50" applyFont="1" applyFill="1">
      <alignment/>
      <protection/>
    </xf>
    <xf numFmtId="0" fontId="0" fillId="33" borderId="0" xfId="50" applyFont="1" applyFill="1" applyAlignment="1">
      <alignment horizontal="center" vertical="center"/>
      <protection/>
    </xf>
    <xf numFmtId="49" fontId="0" fillId="33" borderId="0" xfId="50" applyNumberFormat="1" applyFont="1" applyFill="1" applyAlignment="1">
      <alignment horizontal="center" vertical="center"/>
      <protection/>
    </xf>
    <xf numFmtId="0" fontId="0" fillId="33" borderId="0" xfId="50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horizontal="right" vertical="center" wrapText="1"/>
      <protection/>
    </xf>
    <xf numFmtId="4" fontId="0" fillId="0" borderId="29" xfId="50" applyNumberFormat="1" applyFont="1" applyFill="1" applyBorder="1" applyAlignment="1">
      <alignment horizontal="right" vertical="center"/>
      <protection/>
    </xf>
    <xf numFmtId="0" fontId="0" fillId="33" borderId="31" xfId="50" applyFont="1" applyFill="1" applyBorder="1" applyAlignment="1">
      <alignment horizontal="center" vertical="center"/>
      <protection/>
    </xf>
    <xf numFmtId="49" fontId="1" fillId="33" borderId="33" xfId="0" applyNumberFormat="1" applyFont="1" applyFill="1" applyBorder="1" applyAlignment="1">
      <alignment vertical="center"/>
    </xf>
    <xf numFmtId="49" fontId="1" fillId="33" borderId="30" xfId="0" applyNumberFormat="1" applyFont="1" applyFill="1" applyBorder="1" applyAlignment="1">
      <alignment vertical="center"/>
    </xf>
    <xf numFmtId="49" fontId="0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0" fillId="33" borderId="27" xfId="50" applyNumberFormat="1" applyFont="1" applyFill="1" applyBorder="1" applyAlignment="1">
      <alignment horizontal="left" vertical="center" wrapText="1"/>
      <protection/>
    </xf>
    <xf numFmtId="49" fontId="0" fillId="33" borderId="28" xfId="50" applyNumberFormat="1" applyFont="1" applyFill="1" applyBorder="1" applyAlignment="1">
      <alignment horizontal="left" vertical="center" wrapText="1"/>
      <protection/>
    </xf>
    <xf numFmtId="49" fontId="0" fillId="33" borderId="29" xfId="50" applyNumberFormat="1" applyFont="1" applyFill="1" applyBorder="1" applyAlignment="1">
      <alignment horizontal="left" vertical="center" wrapText="1"/>
      <protection/>
    </xf>
    <xf numFmtId="49" fontId="1" fillId="33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left" vertical="center"/>
    </xf>
    <xf numFmtId="49" fontId="1" fillId="33" borderId="43" xfId="0" applyNumberFormat="1" applyFont="1" applyFill="1" applyBorder="1" applyAlignment="1">
      <alignment horizontal="left" vertical="center"/>
    </xf>
    <xf numFmtId="49" fontId="1" fillId="33" borderId="44" xfId="0" applyNumberFormat="1" applyFont="1" applyFill="1" applyBorder="1" applyAlignment="1">
      <alignment horizontal="left" vertical="center"/>
    </xf>
    <xf numFmtId="49" fontId="1" fillId="33" borderId="45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62" fillId="0" borderId="27" xfId="0" applyNumberFormat="1" applyFont="1" applyBorder="1" applyAlignment="1">
      <alignment horizontal="left" vertical="center" wrapText="1"/>
    </xf>
    <xf numFmtId="49" fontId="62" fillId="0" borderId="28" xfId="0" applyNumberFormat="1" applyFont="1" applyBorder="1" applyAlignment="1">
      <alignment horizontal="left" vertical="center" wrapText="1"/>
    </xf>
    <xf numFmtId="49" fontId="62" fillId="0" borderId="29" xfId="0" applyNumberFormat="1" applyFont="1" applyBorder="1" applyAlignment="1">
      <alignment horizontal="left" vertical="center" wrapText="1"/>
    </xf>
    <xf numFmtId="49" fontId="1" fillId="33" borderId="30" xfId="0" applyNumberFormat="1" applyFont="1" applyFill="1" applyBorder="1" applyAlignment="1">
      <alignment horizontal="left" vertical="center"/>
    </xf>
    <xf numFmtId="49" fontId="62" fillId="0" borderId="27" xfId="50" applyNumberFormat="1" applyFont="1" applyBorder="1" applyAlignment="1">
      <alignment horizontal="left" vertical="center" wrapText="1"/>
      <protection/>
    </xf>
    <xf numFmtId="49" fontId="62" fillId="0" borderId="28" xfId="50" applyNumberFormat="1" applyFont="1" applyBorder="1" applyAlignment="1">
      <alignment horizontal="left" vertical="center" wrapText="1"/>
      <protection/>
    </xf>
    <xf numFmtId="49" fontId="62" fillId="0" borderId="29" xfId="50" applyNumberFormat="1" applyFont="1" applyBorder="1" applyAlignment="1">
      <alignment horizontal="left" vertical="center" wrapText="1"/>
      <protection/>
    </xf>
    <xf numFmtId="0" fontId="15" fillId="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left" vertical="center"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38" xfId="50" applyFont="1" applyFill="1" applyBorder="1" applyAlignment="1">
      <alignment horizontal="center" vertical="center"/>
      <protection/>
    </xf>
    <xf numFmtId="0" fontId="0" fillId="0" borderId="27" xfId="50" applyFont="1" applyFill="1" applyBorder="1" applyAlignment="1">
      <alignment horizontal="right" vertical="center"/>
      <protection/>
    </xf>
    <xf numFmtId="0" fontId="0" fillId="0" borderId="29" xfId="50" applyFont="1" applyFill="1" applyBorder="1" applyAlignment="1">
      <alignment horizontal="right" vertical="center"/>
      <protection/>
    </xf>
    <xf numFmtId="2" fontId="0" fillId="0" borderId="27" xfId="50" applyNumberFormat="1" applyFont="1" applyFill="1" applyBorder="1" applyAlignment="1">
      <alignment horizontal="right" vertical="center"/>
      <protection/>
    </xf>
    <xf numFmtId="2" fontId="0" fillId="0" borderId="29" xfId="50" applyNumberFormat="1" applyFont="1" applyFill="1" applyBorder="1" applyAlignment="1">
      <alignment horizontal="right" vertical="center"/>
      <protection/>
    </xf>
    <xf numFmtId="49" fontId="1" fillId="33" borderId="50" xfId="0" applyNumberFormat="1" applyFont="1" applyFill="1" applyBorder="1" applyAlignment="1">
      <alignment horizontal="left" vertical="center"/>
    </xf>
    <xf numFmtId="0" fontId="0" fillId="0" borderId="27" xfId="50" applyNumberFormat="1" applyFont="1" applyFill="1" applyBorder="1" applyAlignment="1">
      <alignment horizontal="right" vertical="center"/>
      <protection/>
    </xf>
    <xf numFmtId="49" fontId="62" fillId="0" borderId="27" xfId="50" applyNumberFormat="1" applyFont="1" applyBorder="1" applyAlignment="1">
      <alignment horizontal="left" vertical="justify" wrapText="1"/>
      <protection/>
    </xf>
    <xf numFmtId="49" fontId="62" fillId="0" borderId="28" xfId="50" applyNumberFormat="1" applyFont="1" applyBorder="1" applyAlignment="1">
      <alignment horizontal="left" vertical="justify"/>
      <protection/>
    </xf>
    <xf numFmtId="49" fontId="62" fillId="0" borderId="29" xfId="50" applyNumberFormat="1" applyFont="1" applyBorder="1" applyAlignment="1">
      <alignment horizontal="left" vertical="justify"/>
      <protection/>
    </xf>
    <xf numFmtId="49" fontId="62" fillId="0" borderId="27" xfId="50" applyNumberFormat="1" applyFont="1" applyBorder="1" applyAlignment="1">
      <alignment horizontal="left" vertical="justify"/>
      <protection/>
    </xf>
    <xf numFmtId="0" fontId="0" fillId="0" borderId="27" xfId="50" applyFont="1" applyFill="1" applyBorder="1" applyAlignment="1">
      <alignment horizontal="left" vertical="center" wrapText="1"/>
      <protection/>
    </xf>
    <xf numFmtId="0" fontId="0" fillId="0" borderId="28" xfId="50" applyFont="1" applyFill="1" applyBorder="1" applyAlignment="1">
      <alignment horizontal="left" vertical="center" wrapText="1"/>
      <protection/>
    </xf>
    <xf numFmtId="0" fontId="0" fillId="0" borderId="29" xfId="50" applyFont="1" applyFill="1" applyBorder="1" applyAlignment="1">
      <alignment horizontal="left" vertical="center" wrapText="1"/>
      <protection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49" fontId="0" fillId="33" borderId="28" xfId="50" applyNumberFormat="1" applyFont="1" applyFill="1" applyBorder="1" applyAlignment="1">
      <alignment horizontal="left" vertical="center"/>
      <protection/>
    </xf>
    <xf numFmtId="49" fontId="1" fillId="33" borderId="28" xfId="50" applyNumberFormat="1" applyFont="1" applyFill="1" applyBorder="1" applyAlignment="1">
      <alignment horizontal="left" vertical="center"/>
      <protection/>
    </xf>
    <xf numFmtId="49" fontId="1" fillId="33" borderId="29" xfId="50" applyNumberFormat="1" applyFont="1" applyFill="1" applyBorder="1" applyAlignment="1">
      <alignment horizontal="left" vertical="center"/>
      <protection/>
    </xf>
    <xf numFmtId="0" fontId="0" fillId="0" borderId="27" xfId="50" applyFont="1" applyFill="1" applyBorder="1" applyAlignment="1">
      <alignment horizontal="center" wrapText="1"/>
      <protection/>
    </xf>
    <xf numFmtId="0" fontId="0" fillId="0" borderId="28" xfId="50" applyFont="1" applyFill="1" applyBorder="1" applyAlignment="1">
      <alignment horizontal="center" wrapText="1"/>
      <protection/>
    </xf>
    <xf numFmtId="0" fontId="0" fillId="0" borderId="29" xfId="50" applyFont="1" applyFill="1" applyBorder="1" applyAlignment="1">
      <alignment horizontal="center" wrapText="1"/>
      <protection/>
    </xf>
    <xf numFmtId="0" fontId="0" fillId="0" borderId="27" xfId="50" applyFont="1" applyFill="1" applyBorder="1" applyAlignment="1">
      <alignment horizontal="left" vertical="center"/>
      <protection/>
    </xf>
    <xf numFmtId="0" fontId="0" fillId="0" borderId="28" xfId="50" applyFont="1" applyFill="1" applyBorder="1" applyAlignment="1">
      <alignment horizontal="left" vertical="center"/>
      <protection/>
    </xf>
    <xf numFmtId="0" fontId="0" fillId="0" borderId="29" xfId="50" applyFont="1" applyFill="1" applyBorder="1" applyAlignment="1">
      <alignment horizontal="left" vertical="center"/>
      <protection/>
    </xf>
    <xf numFmtId="49" fontId="1" fillId="33" borderId="28" xfId="0" applyNumberFormat="1" applyFont="1" applyFill="1" applyBorder="1" applyAlignment="1">
      <alignment horizontal="left" vertical="center" wrapText="1"/>
    </xf>
    <xf numFmtId="49" fontId="1" fillId="33" borderId="29" xfId="0" applyNumberFormat="1" applyFont="1" applyFill="1" applyBorder="1" applyAlignment="1">
      <alignment horizontal="left" vertical="center" wrapText="1"/>
    </xf>
    <xf numFmtId="49" fontId="62" fillId="0" borderId="33" xfId="0" applyNumberFormat="1" applyFont="1" applyBorder="1" applyAlignment="1">
      <alignment horizontal="left" vertical="justify" wrapText="1"/>
    </xf>
    <xf numFmtId="49" fontId="62" fillId="0" borderId="34" xfId="0" applyNumberFormat="1" applyFont="1" applyBorder="1" applyAlignment="1">
      <alignment horizontal="left" vertical="justify"/>
    </xf>
    <xf numFmtId="49" fontId="62" fillId="0" borderId="40" xfId="0" applyNumberFormat="1" applyFont="1" applyBorder="1" applyAlignment="1">
      <alignment horizontal="left" vertical="justify"/>
    </xf>
    <xf numFmtId="49" fontId="1" fillId="33" borderId="27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horizontal="left" vertical="center" wrapText="1"/>
    </xf>
    <xf numFmtId="49" fontId="0" fillId="33" borderId="40" xfId="0" applyNumberFormat="1" applyFont="1" applyFill="1" applyBorder="1" applyAlignment="1">
      <alignment horizontal="left" vertical="center" wrapText="1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953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944</v>
      </c>
      <c r="C2" s="192"/>
      <c r="D2" s="193" t="s">
        <v>938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945</v>
      </c>
      <c r="C3" s="198"/>
      <c r="D3" s="199"/>
      <c r="E3" s="199"/>
      <c r="F3" s="199"/>
      <c r="G3" s="199"/>
      <c r="H3" s="200"/>
      <c r="I3" s="201" t="s">
        <v>954</v>
      </c>
      <c r="J3" s="202"/>
      <c r="K3" s="203"/>
      <c r="L3" s="204"/>
      <c r="M3" s="205" t="s">
        <v>870</v>
      </c>
      <c r="N3" s="188"/>
    </row>
    <row r="4" spans="1:14" ht="15" customHeight="1" thickTop="1">
      <c r="A4" s="196"/>
      <c r="B4" s="34" t="s">
        <v>946</v>
      </c>
      <c r="C4" s="198"/>
      <c r="D4" s="199" t="s">
        <v>966</v>
      </c>
      <c r="E4" s="199"/>
      <c r="F4" s="199"/>
      <c r="G4" s="199"/>
      <c r="H4" s="206" t="s">
        <v>947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948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955</v>
      </c>
      <c r="K6" s="221"/>
      <c r="L6" s="221"/>
      <c r="M6" s="222"/>
      <c r="N6" s="188"/>
    </row>
    <row r="7" spans="1:14" ht="15" customHeight="1">
      <c r="A7" s="217" t="s">
        <v>949</v>
      </c>
      <c r="B7" s="218"/>
      <c r="C7" s="223" t="s">
        <v>950</v>
      </c>
      <c r="D7" s="218"/>
      <c r="E7" s="218"/>
      <c r="F7" s="224" t="s">
        <v>951</v>
      </c>
      <c r="G7" s="219" t="s">
        <v>956</v>
      </c>
      <c r="H7" s="225" t="s">
        <v>957</v>
      </c>
      <c r="I7" s="225"/>
      <c r="J7" s="226" t="s">
        <v>958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967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32</v>
      </c>
      <c r="B10" s="241" t="s">
        <v>968</v>
      </c>
      <c r="C10" s="242"/>
      <c r="D10" s="242"/>
      <c r="E10" s="243"/>
      <c r="F10" s="244" t="s">
        <v>961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969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34</v>
      </c>
      <c r="B12" s="247" t="s">
        <v>677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33</v>
      </c>
      <c r="B13" s="368" t="s">
        <v>967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35</v>
      </c>
      <c r="B14" s="260" t="s">
        <v>1024</v>
      </c>
      <c r="C14" s="250"/>
      <c r="D14" s="250"/>
      <c r="E14" s="251"/>
      <c r="F14" s="252" t="s">
        <v>961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36</v>
      </c>
      <c r="B15" s="260" t="s">
        <v>971</v>
      </c>
      <c r="C15" s="250"/>
      <c r="D15" s="250"/>
      <c r="E15" s="251"/>
      <c r="F15" s="252" t="s">
        <v>961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37</v>
      </c>
      <c r="B16" s="265" t="s">
        <v>1017</v>
      </c>
      <c r="C16" s="266"/>
      <c r="D16" s="266"/>
      <c r="E16" s="267"/>
      <c r="F16" s="268" t="s">
        <v>1018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38</v>
      </c>
      <c r="B17" s="265" t="s">
        <v>1078</v>
      </c>
      <c r="C17" s="266"/>
      <c r="D17" s="266"/>
      <c r="E17" s="267"/>
      <c r="F17" s="268" t="s">
        <v>962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39</v>
      </c>
      <c r="B18" s="276" t="s">
        <v>1006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40</v>
      </c>
      <c r="B19" s="265" t="s">
        <v>911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912</v>
      </c>
      <c r="C20" s="266"/>
      <c r="D20" s="266"/>
      <c r="E20" s="267"/>
      <c r="F20" s="268" t="s">
        <v>962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41</v>
      </c>
      <c r="B21" s="260" t="s">
        <v>1115</v>
      </c>
      <c r="C21" s="266"/>
      <c r="D21" s="266"/>
      <c r="E21" s="267"/>
      <c r="F21" s="268" t="s">
        <v>963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42</v>
      </c>
      <c r="B22" s="260" t="s">
        <v>1034</v>
      </c>
      <c r="C22" s="250"/>
      <c r="D22" s="250"/>
      <c r="E22" s="251"/>
      <c r="F22" s="268" t="s">
        <v>963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43</v>
      </c>
      <c r="B23" s="265" t="s">
        <v>1007</v>
      </c>
      <c r="C23" s="266"/>
      <c r="D23" s="266"/>
      <c r="E23" s="267"/>
      <c r="F23" s="268" t="s">
        <v>962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44</v>
      </c>
      <c r="B24" s="277" t="s">
        <v>1035</v>
      </c>
      <c r="C24" s="266"/>
      <c r="D24" s="266"/>
      <c r="E24" s="267"/>
      <c r="F24" s="268" t="s">
        <v>963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45</v>
      </c>
      <c r="B25" s="277" t="s">
        <v>1060</v>
      </c>
      <c r="C25" s="266"/>
      <c r="D25" s="266"/>
      <c r="E25" s="267"/>
      <c r="F25" s="268" t="s">
        <v>963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46</v>
      </c>
      <c r="B26" s="265" t="s">
        <v>1013</v>
      </c>
      <c r="C26" s="266"/>
      <c r="D26" s="266"/>
      <c r="E26" s="267"/>
      <c r="F26" s="268" t="s">
        <v>962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47</v>
      </c>
      <c r="B27" s="276" t="s">
        <v>999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48</v>
      </c>
      <c r="B28" s="265" t="s">
        <v>1029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1028</v>
      </c>
      <c r="C29" s="266"/>
      <c r="D29" s="266"/>
      <c r="E29" s="267"/>
      <c r="F29" s="268" t="s">
        <v>962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49</v>
      </c>
      <c r="B30" s="265" t="s">
        <v>1030</v>
      </c>
      <c r="C30" s="266"/>
      <c r="D30" s="266"/>
      <c r="E30" s="267"/>
      <c r="F30" s="268" t="s">
        <v>962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50</v>
      </c>
      <c r="B31" s="265" t="s">
        <v>1031</v>
      </c>
      <c r="C31" s="266"/>
      <c r="D31" s="266"/>
      <c r="E31" s="267"/>
      <c r="F31" s="268" t="s">
        <v>962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51</v>
      </c>
      <c r="B32" s="265" t="s">
        <v>1032</v>
      </c>
      <c r="C32" s="266"/>
      <c r="D32" s="266"/>
      <c r="E32" s="267"/>
      <c r="F32" s="268" t="s">
        <v>962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52</v>
      </c>
      <c r="B33" s="265" t="s">
        <v>1000</v>
      </c>
      <c r="C33" s="266"/>
      <c r="D33" s="266"/>
      <c r="E33" s="267"/>
      <c r="F33" s="268" t="s">
        <v>962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53</v>
      </c>
      <c r="B34" s="265" t="s">
        <v>1105</v>
      </c>
      <c r="C34" s="266"/>
      <c r="D34" s="266"/>
      <c r="E34" s="267"/>
      <c r="F34" s="268" t="s">
        <v>962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54</v>
      </c>
      <c r="B35" s="79" t="s">
        <v>1076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55</v>
      </c>
      <c r="B36" s="38" t="s">
        <v>930</v>
      </c>
      <c r="C36" s="39"/>
      <c r="D36" s="39"/>
      <c r="E36" s="98"/>
      <c r="F36" s="40" t="s">
        <v>962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56</v>
      </c>
      <c r="B37" s="79" t="s">
        <v>988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57</v>
      </c>
      <c r="B38" s="38" t="s">
        <v>989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990</v>
      </c>
      <c r="C39" s="39"/>
      <c r="D39" s="39"/>
      <c r="E39" s="98"/>
      <c r="F39" s="40" t="s">
        <v>961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58</v>
      </c>
      <c r="B40" s="276" t="s">
        <v>972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59</v>
      </c>
      <c r="B41" s="260" t="s">
        <v>973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974</v>
      </c>
      <c r="C42" s="250"/>
      <c r="D42" s="250"/>
      <c r="E42" s="251"/>
      <c r="F42" s="268" t="s">
        <v>961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926</v>
      </c>
      <c r="B43" s="260" t="s">
        <v>976</v>
      </c>
      <c r="C43" s="250"/>
      <c r="D43" s="250"/>
      <c r="E43" s="251"/>
      <c r="F43" s="268" t="s">
        <v>961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927</v>
      </c>
      <c r="B44" s="265" t="s">
        <v>977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978</v>
      </c>
      <c r="C45" s="266"/>
      <c r="D45" s="266"/>
      <c r="E45" s="267"/>
      <c r="F45" s="268" t="s">
        <v>961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931</v>
      </c>
      <c r="B46" s="265" t="s">
        <v>996</v>
      </c>
      <c r="C46" s="266"/>
      <c r="D46" s="266"/>
      <c r="E46" s="267"/>
      <c r="F46" s="268" t="s">
        <v>963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60</v>
      </c>
      <c r="B47" s="276" t="s">
        <v>975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61</v>
      </c>
      <c r="B48" s="265" t="s">
        <v>1026</v>
      </c>
      <c r="C48" s="266"/>
      <c r="D48" s="266"/>
      <c r="E48" s="267"/>
      <c r="F48" s="268" t="s">
        <v>961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932</v>
      </c>
      <c r="B49" s="265" t="s">
        <v>970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1025</v>
      </c>
      <c r="C50" s="266"/>
      <c r="D50" s="266"/>
      <c r="E50" s="267"/>
      <c r="F50" s="268" t="s">
        <v>961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933</v>
      </c>
      <c r="B51" s="265" t="s">
        <v>1027</v>
      </c>
      <c r="C51" s="266"/>
      <c r="D51" s="266"/>
      <c r="E51" s="267"/>
      <c r="F51" s="268" t="s">
        <v>963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939</v>
      </c>
      <c r="B52" s="187"/>
      <c r="C52" s="285" t="s">
        <v>965</v>
      </c>
      <c r="D52" s="187"/>
      <c r="E52" s="286"/>
      <c r="F52" s="187" t="s">
        <v>952</v>
      </c>
      <c r="G52" s="286"/>
      <c r="H52" s="187" t="s">
        <v>959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960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284</v>
      </c>
      <c r="B9" s="108" t="s">
        <v>992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285</v>
      </c>
      <c r="B10" s="77" t="s">
        <v>967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286</v>
      </c>
      <c r="B11" s="38" t="s">
        <v>1024</v>
      </c>
      <c r="C11" s="39"/>
      <c r="D11" s="39"/>
      <c r="E11" s="98"/>
      <c r="F11" s="30" t="s">
        <v>961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287</v>
      </c>
      <c r="B12" s="27" t="s">
        <v>971</v>
      </c>
      <c r="C12" s="28"/>
      <c r="D12" s="28"/>
      <c r="E12" s="29"/>
      <c r="F12" s="40" t="s">
        <v>961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288</v>
      </c>
      <c r="B13" s="27" t="s">
        <v>1017</v>
      </c>
      <c r="C13" s="28"/>
      <c r="D13" s="28"/>
      <c r="E13" s="29"/>
      <c r="F13" s="40" t="s">
        <v>1018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289</v>
      </c>
      <c r="B14" s="27" t="s">
        <v>987</v>
      </c>
      <c r="C14" s="28"/>
      <c r="D14" s="28"/>
      <c r="E14" s="29"/>
      <c r="F14" s="40" t="s">
        <v>961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290</v>
      </c>
      <c r="B15" s="79" t="s">
        <v>999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291</v>
      </c>
      <c r="B16" s="38" t="s">
        <v>1029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1028</v>
      </c>
      <c r="C17" s="39"/>
      <c r="D17" s="39"/>
      <c r="E17" s="98"/>
      <c r="F17" s="40" t="s">
        <v>962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292</v>
      </c>
      <c r="B18" s="38" t="s">
        <v>1031</v>
      </c>
      <c r="C18" s="39"/>
      <c r="D18" s="39"/>
      <c r="E18" s="98"/>
      <c r="F18" s="40" t="s">
        <v>962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293</v>
      </c>
      <c r="B19" s="38" t="s">
        <v>1032</v>
      </c>
      <c r="C19" s="39"/>
      <c r="D19" s="39"/>
      <c r="E19" s="98"/>
      <c r="F19" s="40" t="s">
        <v>962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294</v>
      </c>
      <c r="B20" s="38" t="s">
        <v>1036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1037</v>
      </c>
      <c r="C21" s="39"/>
      <c r="D21" s="39"/>
      <c r="E21" s="98"/>
      <c r="F21" s="40" t="s">
        <v>962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295</v>
      </c>
      <c r="B22" s="79" t="s">
        <v>1077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296</v>
      </c>
      <c r="B23" s="38" t="s">
        <v>1097</v>
      </c>
      <c r="C23" s="39"/>
      <c r="D23" s="39"/>
      <c r="E23" s="98"/>
      <c r="F23" s="40" t="s">
        <v>962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297</v>
      </c>
      <c r="B24" s="79" t="s">
        <v>988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298</v>
      </c>
      <c r="B25" s="38" t="s">
        <v>989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990</v>
      </c>
      <c r="C26" s="39"/>
      <c r="D26" s="39"/>
      <c r="E26" s="98"/>
      <c r="F26" s="40" t="s">
        <v>961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299</v>
      </c>
      <c r="B27" s="79" t="s">
        <v>972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300</v>
      </c>
      <c r="B28" s="38" t="s">
        <v>973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974</v>
      </c>
      <c r="C29" s="39"/>
      <c r="D29" s="39"/>
      <c r="E29" s="98"/>
      <c r="F29" s="40" t="s">
        <v>961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301</v>
      </c>
      <c r="B30" s="84" t="s">
        <v>976</v>
      </c>
      <c r="C30" s="39"/>
      <c r="D30" s="39"/>
      <c r="E30" s="98"/>
      <c r="F30" s="40" t="s">
        <v>961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302</v>
      </c>
      <c r="B31" s="38" t="s">
        <v>977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978</v>
      </c>
      <c r="C32" s="39"/>
      <c r="D32" s="67"/>
      <c r="E32" s="68"/>
      <c r="F32" s="40" t="s">
        <v>961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303</v>
      </c>
      <c r="B33" s="38" t="s">
        <v>996</v>
      </c>
      <c r="C33" s="137"/>
      <c r="D33" s="137"/>
      <c r="E33" s="138"/>
      <c r="F33" s="139" t="s">
        <v>963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304</v>
      </c>
      <c r="B34" s="84" t="s">
        <v>1104</v>
      </c>
      <c r="C34" s="39"/>
      <c r="D34" s="67"/>
      <c r="E34" s="68"/>
      <c r="F34" s="40" t="s">
        <v>963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305</v>
      </c>
      <c r="B35" s="77" t="s">
        <v>975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306</v>
      </c>
      <c r="B36" s="38" t="s">
        <v>1026</v>
      </c>
      <c r="C36" s="39"/>
      <c r="D36" s="39"/>
      <c r="E36" s="98"/>
      <c r="F36" s="40" t="s">
        <v>961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307</v>
      </c>
      <c r="B37" s="38" t="s">
        <v>970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1025</v>
      </c>
      <c r="C38" s="39"/>
      <c r="D38" s="39"/>
      <c r="E38" s="98"/>
      <c r="F38" s="40" t="s">
        <v>961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308</v>
      </c>
      <c r="B39" s="27" t="s">
        <v>1027</v>
      </c>
      <c r="C39" s="39"/>
      <c r="D39" s="39"/>
      <c r="E39" s="98"/>
      <c r="F39" s="40" t="s">
        <v>963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309</v>
      </c>
      <c r="B40" s="77" t="s">
        <v>983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310</v>
      </c>
      <c r="B41" s="100" t="s">
        <v>984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1116</v>
      </c>
      <c r="C42" s="28"/>
      <c r="D42" s="28"/>
      <c r="E42" s="29"/>
      <c r="F42" s="40" t="s">
        <v>961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311</v>
      </c>
      <c r="B43" s="27" t="s">
        <v>1101</v>
      </c>
      <c r="C43" s="28"/>
      <c r="D43" s="28"/>
      <c r="E43" s="29"/>
      <c r="F43" s="40" t="s">
        <v>961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312</v>
      </c>
      <c r="B44" s="115" t="s">
        <v>1098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991</v>
      </c>
      <c r="C45" s="113"/>
      <c r="D45" s="113"/>
      <c r="E45" s="106"/>
      <c r="F45" s="40" t="s">
        <v>962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313</v>
      </c>
      <c r="B9" s="116" t="s">
        <v>985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314</v>
      </c>
      <c r="B10" s="27" t="s">
        <v>986</v>
      </c>
      <c r="C10" s="28"/>
      <c r="D10" s="28"/>
      <c r="E10" s="29"/>
      <c r="F10" s="30" t="s">
        <v>961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315</v>
      </c>
      <c r="B11" s="79" t="s">
        <v>964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316</v>
      </c>
      <c r="B12" s="27" t="s">
        <v>979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980</v>
      </c>
      <c r="C13" s="28"/>
      <c r="D13" s="28"/>
      <c r="E13" s="29"/>
      <c r="F13" s="40" t="s">
        <v>961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317</v>
      </c>
      <c r="B14" s="38" t="s">
        <v>981</v>
      </c>
      <c r="C14" s="28"/>
      <c r="D14" s="28"/>
      <c r="E14" s="29"/>
      <c r="F14" s="30" t="s">
        <v>961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318</v>
      </c>
      <c r="B15" s="160" t="s">
        <v>1102</v>
      </c>
      <c r="C15" s="137"/>
      <c r="D15" s="137"/>
      <c r="E15" s="138"/>
      <c r="F15" s="139" t="s">
        <v>961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319</v>
      </c>
      <c r="B16" s="80" t="s">
        <v>1001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320</v>
      </c>
      <c r="B17" s="38" t="s">
        <v>1002</v>
      </c>
      <c r="C17" s="39"/>
      <c r="D17" s="67"/>
      <c r="E17" s="68"/>
      <c r="F17" s="40" t="s">
        <v>961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321</v>
      </c>
      <c r="B18" s="38" t="s">
        <v>3</v>
      </c>
      <c r="C18" s="39"/>
      <c r="D18" s="67"/>
      <c r="E18" s="68"/>
      <c r="F18" s="40" t="s">
        <v>961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322</v>
      </c>
      <c r="B19" s="136" t="s">
        <v>993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323</v>
      </c>
      <c r="B20" s="79" t="s">
        <v>967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324</v>
      </c>
      <c r="B21" s="38" t="s">
        <v>1024</v>
      </c>
      <c r="C21" s="39"/>
      <c r="D21" s="39"/>
      <c r="E21" s="98"/>
      <c r="F21" s="40" t="s">
        <v>961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325</v>
      </c>
      <c r="B22" s="38" t="s">
        <v>971</v>
      </c>
      <c r="C22" s="39"/>
      <c r="D22" s="39"/>
      <c r="E22" s="98"/>
      <c r="F22" s="40" t="s">
        <v>961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326</v>
      </c>
      <c r="B23" s="38" t="s">
        <v>1017</v>
      </c>
      <c r="C23" s="39"/>
      <c r="D23" s="39"/>
      <c r="E23" s="98"/>
      <c r="F23" s="40" t="s">
        <v>1018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327</v>
      </c>
      <c r="B24" s="38" t="s">
        <v>987</v>
      </c>
      <c r="C24" s="28"/>
      <c r="D24" s="28"/>
      <c r="E24" s="29"/>
      <c r="F24" s="40" t="s">
        <v>961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328</v>
      </c>
      <c r="B25" s="79" t="s">
        <v>999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329</v>
      </c>
      <c r="B26" s="38" t="s">
        <v>1029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1028</v>
      </c>
      <c r="C27" s="39"/>
      <c r="D27" s="39"/>
      <c r="E27" s="98"/>
      <c r="F27" s="40" t="s">
        <v>962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330</v>
      </c>
      <c r="B28" s="38" t="s">
        <v>1031</v>
      </c>
      <c r="C28" s="39"/>
      <c r="D28" s="39"/>
      <c r="E28" s="98"/>
      <c r="F28" s="40" t="s">
        <v>962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331</v>
      </c>
      <c r="B29" s="38" t="s">
        <v>1032</v>
      </c>
      <c r="C29" s="39"/>
      <c r="D29" s="39"/>
      <c r="E29" s="98"/>
      <c r="F29" s="40" t="s">
        <v>962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332</v>
      </c>
      <c r="B30" s="38" t="s">
        <v>1036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1037</v>
      </c>
      <c r="C31" s="39"/>
      <c r="D31" s="39"/>
      <c r="E31" s="98"/>
      <c r="F31" s="40" t="s">
        <v>962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333</v>
      </c>
      <c r="B32" s="79" t="s">
        <v>1077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334</v>
      </c>
      <c r="B33" s="38" t="s">
        <v>1097</v>
      </c>
      <c r="C33" s="39"/>
      <c r="D33" s="39"/>
      <c r="E33" s="98"/>
      <c r="F33" s="40" t="s">
        <v>962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335</v>
      </c>
      <c r="B34" s="79" t="s">
        <v>988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336</v>
      </c>
      <c r="B35" s="38" t="s">
        <v>989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990</v>
      </c>
      <c r="C36" s="39"/>
      <c r="D36" s="39"/>
      <c r="E36" s="98"/>
      <c r="F36" s="40" t="s">
        <v>961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337</v>
      </c>
      <c r="B37" s="79" t="s">
        <v>972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338</v>
      </c>
      <c r="B38" s="38" t="s">
        <v>973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974</v>
      </c>
      <c r="C39" s="39"/>
      <c r="D39" s="39"/>
      <c r="E39" s="98"/>
      <c r="F39" s="40" t="s">
        <v>961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339</v>
      </c>
      <c r="B40" s="84" t="s">
        <v>976</v>
      </c>
      <c r="C40" s="39"/>
      <c r="D40" s="39"/>
      <c r="E40" s="98"/>
      <c r="F40" s="40" t="s">
        <v>961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340</v>
      </c>
      <c r="B41" s="27" t="s">
        <v>977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978</v>
      </c>
      <c r="C42" s="39"/>
      <c r="D42" s="67"/>
      <c r="E42" s="68"/>
      <c r="F42" s="40" t="s">
        <v>961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341</v>
      </c>
      <c r="B43" s="27" t="s">
        <v>996</v>
      </c>
      <c r="C43" s="137"/>
      <c r="D43" s="137"/>
      <c r="E43" s="138"/>
      <c r="F43" s="139" t="s">
        <v>963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342</v>
      </c>
      <c r="B44" s="100" t="s">
        <v>1104</v>
      </c>
      <c r="C44" s="28"/>
      <c r="D44" s="147"/>
      <c r="E44" s="148"/>
      <c r="F44" s="40" t="s">
        <v>963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343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344</v>
      </c>
      <c r="B10" s="27" t="s">
        <v>1026</v>
      </c>
      <c r="C10" s="28"/>
      <c r="D10" s="28"/>
      <c r="E10" s="29"/>
      <c r="F10" s="30" t="s">
        <v>961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345</v>
      </c>
      <c r="B11" s="38" t="s">
        <v>970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1025</v>
      </c>
      <c r="C12" s="39"/>
      <c r="D12" s="39"/>
      <c r="E12" s="98"/>
      <c r="F12" s="30" t="s">
        <v>961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346</v>
      </c>
      <c r="B13" s="38" t="s">
        <v>1027</v>
      </c>
      <c r="C13" s="39"/>
      <c r="D13" s="39"/>
      <c r="E13" s="98"/>
      <c r="F13" s="30" t="s">
        <v>963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347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348</v>
      </c>
      <c r="B15" s="100" t="s">
        <v>984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1116</v>
      </c>
      <c r="C16" s="28"/>
      <c r="D16" s="28"/>
      <c r="E16" s="29"/>
      <c r="F16" s="30" t="s">
        <v>961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349</v>
      </c>
      <c r="B17" s="38" t="s">
        <v>1101</v>
      </c>
      <c r="C17" s="39"/>
      <c r="D17" s="39"/>
      <c r="E17" s="98"/>
      <c r="F17" s="40" t="s">
        <v>961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350</v>
      </c>
      <c r="B18" s="160" t="s">
        <v>1098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991</v>
      </c>
      <c r="C19" s="137"/>
      <c r="D19" s="137"/>
      <c r="E19" s="138"/>
      <c r="F19" s="40" t="s">
        <v>962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351</v>
      </c>
      <c r="B20" s="80" t="s">
        <v>985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352</v>
      </c>
      <c r="B21" s="38" t="s">
        <v>986</v>
      </c>
      <c r="C21" s="39"/>
      <c r="D21" s="39"/>
      <c r="E21" s="98"/>
      <c r="F21" s="40" t="s">
        <v>961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353</v>
      </c>
      <c r="B22" s="79" t="s">
        <v>964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354</v>
      </c>
      <c r="B23" s="38" t="s">
        <v>979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980</v>
      </c>
      <c r="C24" s="28"/>
      <c r="D24" s="28"/>
      <c r="E24" s="29"/>
      <c r="F24" s="40" t="s">
        <v>961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355</v>
      </c>
      <c r="B25" s="38" t="s">
        <v>981</v>
      </c>
      <c r="C25" s="39"/>
      <c r="D25" s="39"/>
      <c r="E25" s="98"/>
      <c r="F25" s="40" t="s">
        <v>961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356</v>
      </c>
      <c r="B26" s="160" t="s">
        <v>1102</v>
      </c>
      <c r="C26" s="137"/>
      <c r="D26" s="137"/>
      <c r="E26" s="138"/>
      <c r="F26" s="139" t="s">
        <v>961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357</v>
      </c>
      <c r="B27" s="80" t="s">
        <v>1001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358</v>
      </c>
      <c r="B28" s="38" t="s">
        <v>1002</v>
      </c>
      <c r="C28" s="39"/>
      <c r="D28" s="67"/>
      <c r="E28" s="68"/>
      <c r="F28" s="40" t="s">
        <v>961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359</v>
      </c>
      <c r="B29" s="38" t="s">
        <v>3</v>
      </c>
      <c r="C29" s="39"/>
      <c r="D29" s="67"/>
      <c r="E29" s="68"/>
      <c r="F29" s="40" t="s">
        <v>961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360</v>
      </c>
      <c r="B30" s="136" t="s">
        <v>994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361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362</v>
      </c>
      <c r="B32" s="38" t="s">
        <v>1024</v>
      </c>
      <c r="C32" s="39"/>
      <c r="D32" s="39"/>
      <c r="E32" s="98"/>
      <c r="F32" s="40" t="s">
        <v>961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363</v>
      </c>
      <c r="B33" s="38" t="s">
        <v>971</v>
      </c>
      <c r="C33" s="39"/>
      <c r="D33" s="39"/>
      <c r="E33" s="98"/>
      <c r="F33" s="40" t="s">
        <v>961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364</v>
      </c>
      <c r="B34" s="38" t="s">
        <v>1017</v>
      </c>
      <c r="C34" s="39"/>
      <c r="D34" s="39"/>
      <c r="E34" s="98"/>
      <c r="F34" s="40" t="s">
        <v>1018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365</v>
      </c>
      <c r="B35" s="27" t="s">
        <v>987</v>
      </c>
      <c r="C35" s="39"/>
      <c r="D35" s="39"/>
      <c r="E35" s="98"/>
      <c r="F35" s="40" t="s">
        <v>961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366</v>
      </c>
      <c r="B36" s="79" t="s">
        <v>999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367</v>
      </c>
      <c r="B37" s="38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1028</v>
      </c>
      <c r="C38" s="39"/>
      <c r="D38" s="39"/>
      <c r="E38" s="98"/>
      <c r="F38" s="40" t="s">
        <v>962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368</v>
      </c>
      <c r="B39" s="38" t="s">
        <v>1031</v>
      </c>
      <c r="C39" s="39"/>
      <c r="D39" s="39"/>
      <c r="E39" s="98"/>
      <c r="F39" s="40" t="s">
        <v>962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369</v>
      </c>
      <c r="B40" s="27" t="s">
        <v>1032</v>
      </c>
      <c r="C40" s="39"/>
      <c r="D40" s="39"/>
      <c r="E40" s="98"/>
      <c r="F40" s="40" t="s">
        <v>962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370</v>
      </c>
      <c r="B41" s="27" t="s">
        <v>1036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1037</v>
      </c>
      <c r="C42" s="28"/>
      <c r="D42" s="28"/>
      <c r="E42" s="29"/>
      <c r="F42" s="40" t="s">
        <v>962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371</v>
      </c>
      <c r="B43" s="77" t="s">
        <v>1077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372</v>
      </c>
      <c r="B44" s="27" t="s">
        <v>1097</v>
      </c>
      <c r="C44" s="28"/>
      <c r="D44" s="28"/>
      <c r="E44" s="29"/>
      <c r="F44" s="40" t="s">
        <v>962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373</v>
      </c>
      <c r="B45" s="77" t="s">
        <v>988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374</v>
      </c>
      <c r="B46" s="27" t="s">
        <v>989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990</v>
      </c>
      <c r="C47" s="28"/>
      <c r="D47" s="28"/>
      <c r="E47" s="29"/>
      <c r="F47" s="40" t="s">
        <v>961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375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376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377</v>
      </c>
      <c r="B12" s="100" t="s">
        <v>976</v>
      </c>
      <c r="C12" s="28"/>
      <c r="D12" s="28"/>
      <c r="E12" s="29"/>
      <c r="F12" s="40" t="s">
        <v>961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378</v>
      </c>
      <c r="B13" s="27" t="s">
        <v>977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978</v>
      </c>
      <c r="C14" s="28"/>
      <c r="D14" s="147"/>
      <c r="E14" s="148"/>
      <c r="F14" s="30" t="s">
        <v>961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379</v>
      </c>
      <c r="B15" s="38" t="s">
        <v>996</v>
      </c>
      <c r="C15" s="137"/>
      <c r="D15" s="137"/>
      <c r="E15" s="138"/>
      <c r="F15" s="139" t="s">
        <v>963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380</v>
      </c>
      <c r="B16" s="84" t="s">
        <v>1104</v>
      </c>
      <c r="C16" s="39"/>
      <c r="D16" s="67"/>
      <c r="E16" s="68"/>
      <c r="F16" s="40" t="s">
        <v>963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381</v>
      </c>
      <c r="B17" s="79" t="s">
        <v>975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382</v>
      </c>
      <c r="B18" s="38" t="s">
        <v>1026</v>
      </c>
      <c r="C18" s="39"/>
      <c r="D18" s="39"/>
      <c r="E18" s="98"/>
      <c r="F18" s="40" t="s">
        <v>961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383</v>
      </c>
      <c r="B19" s="38" t="s">
        <v>970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1025</v>
      </c>
      <c r="C20" s="39"/>
      <c r="D20" s="39"/>
      <c r="E20" s="98"/>
      <c r="F20" s="40" t="s">
        <v>961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384</v>
      </c>
      <c r="B21" s="38" t="s">
        <v>1027</v>
      </c>
      <c r="C21" s="39"/>
      <c r="D21" s="39"/>
      <c r="E21" s="98"/>
      <c r="F21" s="40" t="s">
        <v>963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385</v>
      </c>
      <c r="B22" s="79" t="s">
        <v>983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386</v>
      </c>
      <c r="B23" s="100" t="s">
        <v>984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1116</v>
      </c>
      <c r="C24" s="28"/>
      <c r="D24" s="28"/>
      <c r="E24" s="29"/>
      <c r="F24" s="40" t="s">
        <v>961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387</v>
      </c>
      <c r="B25" s="38" t="s">
        <v>1101</v>
      </c>
      <c r="C25" s="39"/>
      <c r="D25" s="39"/>
      <c r="E25" s="98"/>
      <c r="F25" s="40" t="s">
        <v>961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388</v>
      </c>
      <c r="B26" s="160" t="s">
        <v>1098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991</v>
      </c>
      <c r="C27" s="137"/>
      <c r="D27" s="137"/>
      <c r="E27" s="138"/>
      <c r="F27" s="40" t="s">
        <v>962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389</v>
      </c>
      <c r="B28" s="80" t="s">
        <v>985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390</v>
      </c>
      <c r="B29" s="38" t="s">
        <v>986</v>
      </c>
      <c r="C29" s="39"/>
      <c r="D29" s="39"/>
      <c r="E29" s="98"/>
      <c r="F29" s="40" t="s">
        <v>961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391</v>
      </c>
      <c r="B30" s="79" t="s">
        <v>964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392</v>
      </c>
      <c r="B31" s="38" t="s">
        <v>979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980</v>
      </c>
      <c r="C32" s="39"/>
      <c r="D32" s="39"/>
      <c r="E32" s="98"/>
      <c r="F32" s="40" t="s">
        <v>961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393</v>
      </c>
      <c r="B33" s="27" t="s">
        <v>981</v>
      </c>
      <c r="C33" s="39"/>
      <c r="D33" s="39"/>
      <c r="E33" s="98"/>
      <c r="F33" s="40" t="s">
        <v>961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394</v>
      </c>
      <c r="B34" s="160" t="s">
        <v>1102</v>
      </c>
      <c r="C34" s="137"/>
      <c r="D34" s="137"/>
      <c r="E34" s="138"/>
      <c r="F34" s="139" t="s">
        <v>961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395</v>
      </c>
      <c r="B35" s="80" t="s">
        <v>1001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396</v>
      </c>
      <c r="B36" s="38" t="s">
        <v>1002</v>
      </c>
      <c r="C36" s="39"/>
      <c r="D36" s="67"/>
      <c r="E36" s="68"/>
      <c r="F36" s="40" t="s">
        <v>961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397</v>
      </c>
      <c r="B37" s="38" t="s">
        <v>3</v>
      </c>
      <c r="C37" s="39"/>
      <c r="D37" s="67"/>
      <c r="E37" s="68"/>
      <c r="F37" s="40" t="s">
        <v>961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398</v>
      </c>
      <c r="B38" s="108" t="s">
        <v>995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399</v>
      </c>
      <c r="B39" s="79" t="s">
        <v>967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400</v>
      </c>
      <c r="B40" s="27" t="s">
        <v>1024</v>
      </c>
      <c r="C40" s="39"/>
      <c r="D40" s="39"/>
      <c r="E40" s="98"/>
      <c r="F40" s="40" t="s">
        <v>961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401</v>
      </c>
      <c r="B41" s="27" t="s">
        <v>971</v>
      </c>
      <c r="C41" s="39"/>
      <c r="D41" s="39"/>
      <c r="E41" s="98"/>
      <c r="F41" s="40" t="s">
        <v>961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402</v>
      </c>
      <c r="B42" s="27" t="s">
        <v>1017</v>
      </c>
      <c r="C42" s="39"/>
      <c r="D42" s="39"/>
      <c r="E42" s="98"/>
      <c r="F42" s="40" t="s">
        <v>1018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403</v>
      </c>
      <c r="B43" s="27" t="s">
        <v>987</v>
      </c>
      <c r="C43" s="28"/>
      <c r="D43" s="28"/>
      <c r="E43" s="29"/>
      <c r="F43" s="40" t="s">
        <v>961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404</v>
      </c>
      <c r="B44" s="77" t="s">
        <v>999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405</v>
      </c>
      <c r="B45" s="27" t="s">
        <v>1029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1028</v>
      </c>
      <c r="C46" s="28"/>
      <c r="D46" s="28"/>
      <c r="E46" s="29"/>
      <c r="F46" s="40" t="s">
        <v>962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406</v>
      </c>
      <c r="B9" s="27" t="s">
        <v>1031</v>
      </c>
      <c r="C9" s="143"/>
      <c r="D9" s="143"/>
      <c r="E9" s="144"/>
      <c r="F9" s="145" t="s">
        <v>962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407</v>
      </c>
      <c r="B10" s="27" t="s">
        <v>1032</v>
      </c>
      <c r="C10" s="28"/>
      <c r="D10" s="28"/>
      <c r="E10" s="29"/>
      <c r="F10" s="30" t="s">
        <v>962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408</v>
      </c>
      <c r="B11" s="38" t="s">
        <v>1036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1037</v>
      </c>
      <c r="C12" s="28"/>
      <c r="D12" s="28"/>
      <c r="E12" s="29"/>
      <c r="F12" s="40" t="s">
        <v>962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409</v>
      </c>
      <c r="B13" s="77" t="s">
        <v>1077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410</v>
      </c>
      <c r="B14" s="27" t="s">
        <v>1097</v>
      </c>
      <c r="C14" s="28"/>
      <c r="D14" s="28"/>
      <c r="E14" s="29"/>
      <c r="F14" s="40" t="s">
        <v>962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411</v>
      </c>
      <c r="B15" s="77" t="s">
        <v>988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412</v>
      </c>
      <c r="B16" s="27" t="s">
        <v>989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990</v>
      </c>
      <c r="C17" s="28"/>
      <c r="D17" s="28"/>
      <c r="E17" s="29"/>
      <c r="F17" s="40" t="s">
        <v>961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413</v>
      </c>
      <c r="B18" s="77" t="s">
        <v>972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414</v>
      </c>
      <c r="B19" s="38" t="s">
        <v>973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974</v>
      </c>
      <c r="C20" s="39"/>
      <c r="D20" s="39"/>
      <c r="E20" s="98"/>
      <c r="F20" s="40" t="s">
        <v>961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415</v>
      </c>
      <c r="B21" s="84" t="s">
        <v>976</v>
      </c>
      <c r="C21" s="39"/>
      <c r="D21" s="39"/>
      <c r="E21" s="98"/>
      <c r="F21" s="40" t="s">
        <v>961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416</v>
      </c>
      <c r="B22" s="38" t="s">
        <v>977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978</v>
      </c>
      <c r="C23" s="39"/>
      <c r="D23" s="67"/>
      <c r="E23" s="68"/>
      <c r="F23" s="40" t="s">
        <v>961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417</v>
      </c>
      <c r="B24" s="38" t="s">
        <v>996</v>
      </c>
      <c r="C24" s="137"/>
      <c r="D24" s="137"/>
      <c r="E24" s="138"/>
      <c r="F24" s="139" t="s">
        <v>963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418</v>
      </c>
      <c r="B25" s="84" t="s">
        <v>1104</v>
      </c>
      <c r="C25" s="39"/>
      <c r="D25" s="67"/>
      <c r="E25" s="68"/>
      <c r="F25" s="40" t="s">
        <v>963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419</v>
      </c>
      <c r="B26" s="79" t="s">
        <v>975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420</v>
      </c>
      <c r="B27" s="38" t="s">
        <v>1026</v>
      </c>
      <c r="C27" s="39"/>
      <c r="D27" s="39"/>
      <c r="E27" s="98"/>
      <c r="F27" s="40" t="s">
        <v>961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421</v>
      </c>
      <c r="B28" s="38" t="s">
        <v>970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1025</v>
      </c>
      <c r="C29" s="39"/>
      <c r="D29" s="39"/>
      <c r="E29" s="98"/>
      <c r="F29" s="40" t="s">
        <v>961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422</v>
      </c>
      <c r="B30" s="38" t="s">
        <v>1027</v>
      </c>
      <c r="C30" s="39"/>
      <c r="D30" s="39"/>
      <c r="E30" s="98"/>
      <c r="F30" s="40" t="s">
        <v>963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423</v>
      </c>
      <c r="B31" s="79" t="s">
        <v>983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424</v>
      </c>
      <c r="B32" s="100" t="s">
        <v>984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1116</v>
      </c>
      <c r="C33" s="39"/>
      <c r="D33" s="39"/>
      <c r="E33" s="98"/>
      <c r="F33" s="40" t="s">
        <v>961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425</v>
      </c>
      <c r="B34" s="38" t="s">
        <v>1101</v>
      </c>
      <c r="C34" s="39"/>
      <c r="D34" s="39"/>
      <c r="E34" s="98"/>
      <c r="F34" s="40" t="s">
        <v>961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426</v>
      </c>
      <c r="B35" s="115" t="s">
        <v>1098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991</v>
      </c>
      <c r="C36" s="137"/>
      <c r="D36" s="137"/>
      <c r="E36" s="138"/>
      <c r="F36" s="40" t="s">
        <v>962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427</v>
      </c>
      <c r="B37" s="80" t="s">
        <v>985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428</v>
      </c>
      <c r="B38" s="27" t="s">
        <v>986</v>
      </c>
      <c r="C38" s="39"/>
      <c r="D38" s="39"/>
      <c r="E38" s="98"/>
      <c r="F38" s="40" t="s">
        <v>961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429</v>
      </c>
      <c r="B39" s="79" t="s">
        <v>964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430</v>
      </c>
      <c r="B40" s="27" t="s">
        <v>979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980</v>
      </c>
      <c r="C41" s="39"/>
      <c r="D41" s="39"/>
      <c r="E41" s="98"/>
      <c r="F41" s="40" t="s">
        <v>961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431</v>
      </c>
      <c r="B42" s="27" t="s">
        <v>981</v>
      </c>
      <c r="C42" s="28"/>
      <c r="D42" s="28"/>
      <c r="E42" s="29"/>
      <c r="F42" s="40" t="s">
        <v>961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432</v>
      </c>
      <c r="B43" s="115" t="s">
        <v>1102</v>
      </c>
      <c r="C43" s="113"/>
      <c r="D43" s="113"/>
      <c r="E43" s="106"/>
      <c r="F43" s="139" t="s">
        <v>961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433</v>
      </c>
      <c r="B44" s="116" t="s">
        <v>1001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434</v>
      </c>
      <c r="B45" s="100" t="s">
        <v>1002</v>
      </c>
      <c r="C45" s="28"/>
      <c r="D45" s="28"/>
      <c r="E45" s="29"/>
      <c r="F45" s="40" t="s">
        <v>961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435</v>
      </c>
      <c r="B46" s="27" t="s">
        <v>3</v>
      </c>
      <c r="C46" s="28"/>
      <c r="D46" s="147"/>
      <c r="E46" s="148"/>
      <c r="F46" s="40" t="s">
        <v>961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436</v>
      </c>
      <c r="B9" s="108" t="s">
        <v>1047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437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438</v>
      </c>
      <c r="B11" s="38" t="s">
        <v>1048</v>
      </c>
      <c r="C11" s="39"/>
      <c r="D11" s="39"/>
      <c r="E11" s="98"/>
      <c r="F11" s="30" t="s">
        <v>961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439</v>
      </c>
      <c r="B12" s="27" t="s">
        <v>1004</v>
      </c>
      <c r="C12" s="28"/>
      <c r="D12" s="28"/>
      <c r="E12" s="29"/>
      <c r="F12" s="40" t="s">
        <v>961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440</v>
      </c>
      <c r="B13" s="27" t="s">
        <v>1005</v>
      </c>
      <c r="C13" s="28"/>
      <c r="D13" s="28"/>
      <c r="E13" s="29"/>
      <c r="F13" s="40" t="s">
        <v>961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441</v>
      </c>
      <c r="B14" s="79" t="s">
        <v>1006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442</v>
      </c>
      <c r="B15" s="38" t="s">
        <v>1034</v>
      </c>
      <c r="C15" s="39"/>
      <c r="D15" s="39"/>
      <c r="E15" s="98"/>
      <c r="F15" s="40" t="s">
        <v>963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443</v>
      </c>
      <c r="B16" s="38" t="s">
        <v>1051</v>
      </c>
      <c r="C16" s="39"/>
      <c r="D16" s="39"/>
      <c r="E16" s="98"/>
      <c r="F16" s="40" t="s">
        <v>963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444</v>
      </c>
      <c r="B17" s="38" t="s">
        <v>917</v>
      </c>
      <c r="C17" s="39"/>
      <c r="D17" s="39"/>
      <c r="E17" s="98"/>
      <c r="F17" s="40" t="s">
        <v>962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445</v>
      </c>
      <c r="B18" s="38" t="s">
        <v>489</v>
      </c>
      <c r="C18" s="39"/>
      <c r="D18" s="39"/>
      <c r="E18" s="98"/>
      <c r="F18" s="40" t="s">
        <v>962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446</v>
      </c>
      <c r="B19" s="38" t="s">
        <v>1008</v>
      </c>
      <c r="C19" s="39"/>
      <c r="D19" s="39"/>
      <c r="E19" s="98"/>
      <c r="F19" s="40" t="s">
        <v>962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447</v>
      </c>
      <c r="B20" s="38" t="s">
        <v>1009</v>
      </c>
      <c r="C20" s="39"/>
      <c r="D20" s="39"/>
      <c r="E20" s="98"/>
      <c r="F20" s="40" t="s">
        <v>962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448</v>
      </c>
      <c r="B21" s="38" t="s">
        <v>1010</v>
      </c>
      <c r="C21" s="39"/>
      <c r="D21" s="39"/>
      <c r="E21" s="98"/>
      <c r="F21" s="40" t="s">
        <v>962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449</v>
      </c>
      <c r="B22" s="38" t="s">
        <v>1011</v>
      </c>
      <c r="C22" s="39"/>
      <c r="D22" s="39"/>
      <c r="E22" s="98"/>
      <c r="F22" s="40" t="s">
        <v>962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450</v>
      </c>
      <c r="B23" s="38" t="s">
        <v>1012</v>
      </c>
      <c r="C23" s="39"/>
      <c r="D23" s="39"/>
      <c r="E23" s="98"/>
      <c r="F23" s="40" t="s">
        <v>962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451</v>
      </c>
      <c r="B24" s="84" t="s">
        <v>1035</v>
      </c>
      <c r="C24" s="39"/>
      <c r="D24" s="39"/>
      <c r="E24" s="98"/>
      <c r="F24" s="40" t="s">
        <v>963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452</v>
      </c>
      <c r="B25" s="277" t="s">
        <v>1060</v>
      </c>
      <c r="C25" s="266"/>
      <c r="D25" s="266"/>
      <c r="E25" s="267"/>
      <c r="F25" s="268" t="s">
        <v>963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453</v>
      </c>
      <c r="B26" s="38" t="s">
        <v>1052</v>
      </c>
      <c r="C26" s="39"/>
      <c r="D26" s="39"/>
      <c r="E26" s="98"/>
      <c r="F26" s="40" t="s">
        <v>963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454</v>
      </c>
      <c r="B27" s="38" t="s">
        <v>1013</v>
      </c>
      <c r="C27" s="39"/>
      <c r="D27" s="39"/>
      <c r="E27" s="98"/>
      <c r="F27" s="40" t="s">
        <v>962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455</v>
      </c>
      <c r="B28" s="79" t="s">
        <v>999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456</v>
      </c>
      <c r="B29" s="27" t="s">
        <v>1041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1028</v>
      </c>
      <c r="C30" s="39"/>
      <c r="D30" s="39"/>
      <c r="E30" s="98"/>
      <c r="F30" s="40" t="s">
        <v>962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457</v>
      </c>
      <c r="B31" s="27" t="s">
        <v>1050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1049</v>
      </c>
      <c r="C32" s="39"/>
      <c r="D32" s="39"/>
      <c r="E32" s="98"/>
      <c r="F32" s="40" t="s">
        <v>962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965</v>
      </c>
      <c r="D33" s="70"/>
      <c r="E33" s="72"/>
      <c r="F33" s="70" t="s">
        <v>952</v>
      </c>
      <c r="G33" s="72"/>
      <c r="H33" s="70" t="s">
        <v>959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960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458</v>
      </c>
      <c r="B9" s="77" t="s">
        <v>972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459</v>
      </c>
      <c r="B10" s="27" t="s">
        <v>973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974</v>
      </c>
      <c r="C11" s="39"/>
      <c r="D11" s="39"/>
      <c r="E11" s="98"/>
      <c r="F11" s="30" t="s">
        <v>961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460</v>
      </c>
      <c r="B12" s="100" t="s">
        <v>976</v>
      </c>
      <c r="C12" s="28"/>
      <c r="D12" s="28"/>
      <c r="E12" s="29"/>
      <c r="F12" s="40" t="s">
        <v>961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461</v>
      </c>
      <c r="B13" s="27" t="s">
        <v>1014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1015</v>
      </c>
      <c r="C14" s="28"/>
      <c r="D14" s="28"/>
      <c r="E14" s="29"/>
      <c r="F14" s="30" t="s">
        <v>1016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463</v>
      </c>
      <c r="B15" s="84" t="s">
        <v>1104</v>
      </c>
      <c r="C15" s="39"/>
      <c r="D15" s="67"/>
      <c r="E15" s="68"/>
      <c r="F15" s="40" t="s">
        <v>963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464</v>
      </c>
      <c r="B16" s="79" t="s">
        <v>975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465</v>
      </c>
      <c r="B17" s="38" t="s">
        <v>1026</v>
      </c>
      <c r="C17" s="39"/>
      <c r="D17" s="39"/>
      <c r="E17" s="98"/>
      <c r="F17" s="40" t="s">
        <v>961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466</v>
      </c>
      <c r="B18" s="38" t="s">
        <v>1053</v>
      </c>
      <c r="C18" s="39"/>
      <c r="D18" s="39"/>
      <c r="E18" s="98"/>
      <c r="F18" s="40" t="s">
        <v>961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467</v>
      </c>
      <c r="B19" s="38" t="s">
        <v>1056</v>
      </c>
      <c r="C19" s="39"/>
      <c r="D19" s="39"/>
      <c r="E19" s="98"/>
      <c r="F19" s="40" t="s">
        <v>961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468</v>
      </c>
      <c r="B20" s="38" t="s">
        <v>1063</v>
      </c>
      <c r="C20" s="39"/>
      <c r="D20" s="39"/>
      <c r="E20" s="98"/>
      <c r="F20" s="40" t="s">
        <v>963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469</v>
      </c>
      <c r="B21" s="79" t="s">
        <v>983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470</v>
      </c>
      <c r="B22" s="38" t="s">
        <v>0</v>
      </c>
      <c r="C22" s="39"/>
      <c r="D22" s="39"/>
      <c r="E22" s="98"/>
      <c r="F22" s="40" t="s">
        <v>961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471</v>
      </c>
      <c r="B23" s="126" t="s">
        <v>1099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1003</v>
      </c>
      <c r="C24" s="137"/>
      <c r="D24" s="137"/>
      <c r="E24" s="138"/>
      <c r="F24" s="139" t="s">
        <v>962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472</v>
      </c>
      <c r="B25" s="80" t="s">
        <v>985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473</v>
      </c>
      <c r="B26" s="38" t="s">
        <v>986</v>
      </c>
      <c r="C26" s="39"/>
      <c r="D26" s="39"/>
      <c r="E26" s="98"/>
      <c r="F26" s="40" t="s">
        <v>961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474</v>
      </c>
      <c r="B27" s="79" t="s">
        <v>964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475</v>
      </c>
      <c r="B28" s="38" t="s">
        <v>1064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980</v>
      </c>
      <c r="C29" s="39"/>
      <c r="D29" s="39"/>
      <c r="E29" s="98"/>
      <c r="F29" s="40" t="s">
        <v>961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476</v>
      </c>
      <c r="B30" s="38" t="s">
        <v>981</v>
      </c>
      <c r="C30" s="39"/>
      <c r="D30" s="39"/>
      <c r="E30" s="98"/>
      <c r="F30" s="40" t="s">
        <v>961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477</v>
      </c>
      <c r="B31" s="160" t="s">
        <v>1102</v>
      </c>
      <c r="C31" s="137"/>
      <c r="D31" s="137"/>
      <c r="E31" s="138"/>
      <c r="F31" s="139" t="s">
        <v>961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478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479</v>
      </c>
      <c r="B33" s="79" t="s">
        <v>967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480</v>
      </c>
      <c r="B34" s="38" t="s">
        <v>1024</v>
      </c>
      <c r="C34" s="39"/>
      <c r="D34" s="39"/>
      <c r="E34" s="98"/>
      <c r="F34" s="40" t="s">
        <v>961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481</v>
      </c>
      <c r="B35" s="27" t="s">
        <v>1004</v>
      </c>
      <c r="C35" s="39"/>
      <c r="D35" s="39"/>
      <c r="E35" s="98"/>
      <c r="F35" s="40" t="s">
        <v>961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482</v>
      </c>
      <c r="B36" s="38" t="s">
        <v>1017</v>
      </c>
      <c r="C36" s="39"/>
      <c r="D36" s="39"/>
      <c r="E36" s="98"/>
      <c r="F36" s="40" t="s">
        <v>1018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483</v>
      </c>
      <c r="B37" s="38" t="s">
        <v>1005</v>
      </c>
      <c r="C37" s="39"/>
      <c r="D37" s="39"/>
      <c r="E37" s="98"/>
      <c r="F37" s="40" t="s">
        <v>961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484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485</v>
      </c>
      <c r="B39" s="27" t="s">
        <v>1034</v>
      </c>
      <c r="C39" s="39"/>
      <c r="D39" s="39"/>
      <c r="E39" s="98"/>
      <c r="F39" s="40" t="s">
        <v>963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486</v>
      </c>
      <c r="B40" s="27" t="s">
        <v>1051</v>
      </c>
      <c r="C40" s="39"/>
      <c r="D40" s="39"/>
      <c r="E40" s="98"/>
      <c r="F40" s="40" t="s">
        <v>963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487</v>
      </c>
      <c r="B9" s="27" t="s">
        <v>1007</v>
      </c>
      <c r="C9" s="143"/>
      <c r="D9" s="143"/>
      <c r="E9" s="144"/>
      <c r="F9" s="357" t="s">
        <v>962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488</v>
      </c>
      <c r="B10" s="27" t="s">
        <v>13</v>
      </c>
      <c r="C10" s="152"/>
      <c r="D10" s="152"/>
      <c r="E10" s="153"/>
      <c r="F10" s="356" t="s">
        <v>962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490</v>
      </c>
      <c r="B11" s="38" t="s">
        <v>489</v>
      </c>
      <c r="C11" s="28"/>
      <c r="D11" s="28"/>
      <c r="E11" s="29"/>
      <c r="F11" s="30" t="s">
        <v>962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491</v>
      </c>
      <c r="B12" s="27" t="s">
        <v>1008</v>
      </c>
      <c r="C12" s="28"/>
      <c r="D12" s="28"/>
      <c r="E12" s="29"/>
      <c r="F12" s="40" t="s">
        <v>962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492</v>
      </c>
      <c r="B13" s="38" t="s">
        <v>7</v>
      </c>
      <c r="C13" s="28"/>
      <c r="D13" s="28"/>
      <c r="E13" s="29"/>
      <c r="F13" s="30" t="s">
        <v>962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493</v>
      </c>
      <c r="B14" s="27" t="s">
        <v>1009</v>
      </c>
      <c r="C14" s="28"/>
      <c r="D14" s="28"/>
      <c r="E14" s="29"/>
      <c r="F14" s="40" t="s">
        <v>962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494</v>
      </c>
      <c r="B15" s="38" t="s">
        <v>1010</v>
      </c>
      <c r="C15" s="39"/>
      <c r="D15" s="39"/>
      <c r="E15" s="98"/>
      <c r="F15" s="40" t="s">
        <v>962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495</v>
      </c>
      <c r="B16" s="38" t="s">
        <v>1011</v>
      </c>
      <c r="C16" s="39"/>
      <c r="D16" s="39"/>
      <c r="E16" s="98"/>
      <c r="F16" s="40" t="s">
        <v>962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496</v>
      </c>
      <c r="B17" s="38" t="s">
        <v>1012</v>
      </c>
      <c r="C17" s="39"/>
      <c r="D17" s="39"/>
      <c r="E17" s="98"/>
      <c r="F17" s="40" t="s">
        <v>962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497</v>
      </c>
      <c r="B18" s="84" t="s">
        <v>1035</v>
      </c>
      <c r="C18" s="39"/>
      <c r="D18" s="39"/>
      <c r="E18" s="98"/>
      <c r="F18" s="40" t="s">
        <v>963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498</v>
      </c>
      <c r="B19" s="84" t="s">
        <v>1060</v>
      </c>
      <c r="C19" s="39"/>
      <c r="D19" s="39"/>
      <c r="E19" s="98"/>
      <c r="F19" s="40" t="s">
        <v>963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499</v>
      </c>
      <c r="B20" s="84" t="s">
        <v>9</v>
      </c>
      <c r="C20" s="39"/>
      <c r="D20" s="39"/>
      <c r="E20" s="98"/>
      <c r="F20" s="40" t="s">
        <v>963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500</v>
      </c>
      <c r="B21" s="38" t="s">
        <v>1052</v>
      </c>
      <c r="C21" s="39"/>
      <c r="D21" s="39"/>
      <c r="E21" s="98"/>
      <c r="F21" s="40" t="s">
        <v>963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919</v>
      </c>
      <c r="B22" s="38" t="s">
        <v>1013</v>
      </c>
      <c r="C22" s="39"/>
      <c r="D22" s="39"/>
      <c r="E22" s="98"/>
      <c r="F22" s="40" t="s">
        <v>962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501</v>
      </c>
      <c r="B23" s="79" t="s">
        <v>999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502</v>
      </c>
      <c r="B24" s="38" t="s">
        <v>1029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1028</v>
      </c>
      <c r="C25" s="39"/>
      <c r="D25" s="39"/>
      <c r="E25" s="98"/>
      <c r="F25" s="40" t="s">
        <v>962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503</v>
      </c>
      <c r="B26" s="38" t="s">
        <v>1050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1049</v>
      </c>
      <c r="C27" s="39"/>
      <c r="D27" s="39"/>
      <c r="E27" s="98"/>
      <c r="F27" s="40" t="s">
        <v>962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504</v>
      </c>
      <c r="B28" s="79" t="s">
        <v>988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505</v>
      </c>
      <c r="B29" s="38" t="s">
        <v>1019</v>
      </c>
      <c r="C29" s="39"/>
      <c r="D29" s="39"/>
      <c r="E29" s="98"/>
      <c r="F29" s="40" t="s">
        <v>961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506</v>
      </c>
      <c r="B30" s="77" t="s">
        <v>972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507</v>
      </c>
      <c r="B31" s="38" t="s">
        <v>973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974</v>
      </c>
      <c r="C32" s="39"/>
      <c r="D32" s="39"/>
      <c r="E32" s="98"/>
      <c r="F32" s="40" t="s">
        <v>961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508</v>
      </c>
      <c r="B33" s="84" t="s">
        <v>976</v>
      </c>
      <c r="C33" s="39"/>
      <c r="D33" s="39"/>
      <c r="E33" s="98"/>
      <c r="F33" s="40" t="s">
        <v>961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509</v>
      </c>
      <c r="B34" s="27" t="s">
        <v>1014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1015</v>
      </c>
      <c r="C35" s="39"/>
      <c r="D35" s="39"/>
      <c r="E35" s="98"/>
      <c r="F35" s="40" t="s">
        <v>1016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510</v>
      </c>
      <c r="B36" s="84" t="s">
        <v>1104</v>
      </c>
      <c r="C36" s="39"/>
      <c r="D36" s="67"/>
      <c r="E36" s="68"/>
      <c r="F36" s="40" t="s">
        <v>963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965</v>
      </c>
      <c r="D37" s="70"/>
      <c r="E37" s="72"/>
      <c r="F37" s="70" t="s">
        <v>952</v>
      </c>
      <c r="G37" s="72"/>
      <c r="H37" s="70" t="s">
        <v>959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960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511</v>
      </c>
      <c r="B9" s="77" t="s">
        <v>975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512</v>
      </c>
      <c r="B10" s="27" t="s">
        <v>1026</v>
      </c>
      <c r="C10" s="152"/>
      <c r="D10" s="152"/>
      <c r="E10" s="153"/>
      <c r="F10" s="154" t="s">
        <v>961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513</v>
      </c>
      <c r="B11" s="27" t="s">
        <v>1053</v>
      </c>
      <c r="C11" s="152"/>
      <c r="D11" s="152"/>
      <c r="E11" s="153"/>
      <c r="F11" s="154" t="s">
        <v>961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514</v>
      </c>
      <c r="B12" s="27" t="s">
        <v>1056</v>
      </c>
      <c r="C12" s="28"/>
      <c r="D12" s="28"/>
      <c r="E12" s="29"/>
      <c r="F12" s="30" t="s">
        <v>961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515</v>
      </c>
      <c r="B13" s="27" t="s">
        <v>1063</v>
      </c>
      <c r="C13" s="28"/>
      <c r="D13" s="28"/>
      <c r="E13" s="29"/>
      <c r="F13" s="40" t="s">
        <v>963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516</v>
      </c>
      <c r="B14" s="77" t="s">
        <v>983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517</v>
      </c>
      <c r="B15" s="27" t="s">
        <v>1118</v>
      </c>
      <c r="C15" s="28"/>
      <c r="D15" s="28"/>
      <c r="E15" s="29"/>
      <c r="F15" s="40" t="s">
        <v>961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518</v>
      </c>
      <c r="B16" s="126" t="s">
        <v>1099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1003</v>
      </c>
      <c r="C17" s="137"/>
      <c r="D17" s="137"/>
      <c r="E17" s="138"/>
      <c r="F17" s="139" t="s">
        <v>962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519</v>
      </c>
      <c r="B18" s="160" t="s">
        <v>1020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1021</v>
      </c>
      <c r="C19" s="137"/>
      <c r="D19" s="137"/>
      <c r="E19" s="138"/>
      <c r="F19" s="139" t="s">
        <v>962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520</v>
      </c>
      <c r="B20" s="80" t="s">
        <v>985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521</v>
      </c>
      <c r="B21" s="38" t="s">
        <v>986</v>
      </c>
      <c r="C21" s="39"/>
      <c r="D21" s="39"/>
      <c r="E21" s="98"/>
      <c r="F21" s="40" t="s">
        <v>961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674</v>
      </c>
      <c r="B22" s="38" t="s">
        <v>913</v>
      </c>
      <c r="C22" s="39"/>
      <c r="D22" s="39"/>
      <c r="E22" s="98"/>
      <c r="F22" s="40" t="s">
        <v>961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522</v>
      </c>
      <c r="B23" s="79" t="s">
        <v>964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523</v>
      </c>
      <c r="B24" s="38" t="s">
        <v>1065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980</v>
      </c>
      <c r="C25" s="39"/>
      <c r="D25" s="39"/>
      <c r="E25" s="98"/>
      <c r="F25" s="40" t="s">
        <v>961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524</v>
      </c>
      <c r="B26" s="38" t="s">
        <v>981</v>
      </c>
      <c r="C26" s="39"/>
      <c r="D26" s="39"/>
      <c r="E26" s="98"/>
      <c r="F26" s="40" t="s">
        <v>961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525</v>
      </c>
      <c r="B27" s="160" t="s">
        <v>1102</v>
      </c>
      <c r="C27" s="137"/>
      <c r="D27" s="137"/>
      <c r="E27" s="138"/>
      <c r="F27" s="139" t="s">
        <v>961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526</v>
      </c>
      <c r="B28" s="80" t="s">
        <v>1001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527</v>
      </c>
      <c r="B29" s="38" t="s">
        <v>1022</v>
      </c>
      <c r="C29" s="39"/>
      <c r="D29" s="39"/>
      <c r="E29" s="98"/>
      <c r="F29" s="139" t="s">
        <v>962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528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529</v>
      </c>
      <c r="B31" s="79" t="s">
        <v>967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530</v>
      </c>
      <c r="B32" s="38" t="s">
        <v>1024</v>
      </c>
      <c r="C32" s="39"/>
      <c r="D32" s="39"/>
      <c r="E32" s="98"/>
      <c r="F32" s="40" t="s">
        <v>961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531</v>
      </c>
      <c r="B33" s="38" t="s">
        <v>1004</v>
      </c>
      <c r="C33" s="39"/>
      <c r="D33" s="39"/>
      <c r="E33" s="98"/>
      <c r="F33" s="40" t="s">
        <v>961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532</v>
      </c>
      <c r="B34" s="38" t="s">
        <v>1017</v>
      </c>
      <c r="C34" s="39"/>
      <c r="D34" s="39"/>
      <c r="E34" s="98"/>
      <c r="F34" s="40" t="s">
        <v>1018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533</v>
      </c>
      <c r="B35" s="38" t="s">
        <v>1005</v>
      </c>
      <c r="C35" s="39"/>
      <c r="D35" s="39"/>
      <c r="E35" s="98"/>
      <c r="F35" s="40" t="s">
        <v>961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534</v>
      </c>
      <c r="B36" s="79" t="s">
        <v>1006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535</v>
      </c>
      <c r="B37" s="38" t="s">
        <v>1034</v>
      </c>
      <c r="C37" s="39"/>
      <c r="D37" s="39"/>
      <c r="E37" s="98"/>
      <c r="F37" s="40" t="s">
        <v>963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536</v>
      </c>
      <c r="B38" s="38" t="s">
        <v>1051</v>
      </c>
      <c r="C38" s="39"/>
      <c r="D38" s="39"/>
      <c r="E38" s="98"/>
      <c r="F38" s="40" t="s">
        <v>963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537</v>
      </c>
      <c r="B39" s="27" t="s">
        <v>1007</v>
      </c>
      <c r="C39" s="39"/>
      <c r="D39" s="39"/>
      <c r="E39" s="98"/>
      <c r="F39" s="40" t="s">
        <v>962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538</v>
      </c>
      <c r="B9" s="27" t="s">
        <v>13</v>
      </c>
      <c r="C9" s="28"/>
      <c r="D9" s="28"/>
      <c r="E9" s="29"/>
      <c r="F9" s="30" t="s">
        <v>962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539</v>
      </c>
      <c r="B10" s="38" t="s">
        <v>489</v>
      </c>
      <c r="C10" s="39"/>
      <c r="D10" s="39"/>
      <c r="E10" s="98"/>
      <c r="F10" s="30" t="s">
        <v>962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540</v>
      </c>
      <c r="B11" s="38" t="s">
        <v>1008</v>
      </c>
      <c r="C11" s="39"/>
      <c r="D11" s="39"/>
      <c r="E11" s="98"/>
      <c r="F11" s="30" t="s">
        <v>962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541</v>
      </c>
      <c r="B12" s="38" t="s">
        <v>1009</v>
      </c>
      <c r="C12" s="39"/>
      <c r="D12" s="39"/>
      <c r="E12" s="98"/>
      <c r="F12" s="40" t="s">
        <v>962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542</v>
      </c>
      <c r="B13" s="38" t="s">
        <v>1010</v>
      </c>
      <c r="C13" s="39"/>
      <c r="D13" s="39"/>
      <c r="E13" s="98"/>
      <c r="F13" s="40" t="s">
        <v>962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543</v>
      </c>
      <c r="B14" s="38" t="s">
        <v>1011</v>
      </c>
      <c r="C14" s="39"/>
      <c r="D14" s="39"/>
      <c r="E14" s="98"/>
      <c r="F14" s="40" t="s">
        <v>962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544</v>
      </c>
      <c r="B15" s="38" t="s">
        <v>1012</v>
      </c>
      <c r="C15" s="39"/>
      <c r="D15" s="39"/>
      <c r="E15" s="98"/>
      <c r="F15" s="40" t="s">
        <v>962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545</v>
      </c>
      <c r="B16" s="84" t="s">
        <v>1035</v>
      </c>
      <c r="C16" s="39"/>
      <c r="D16" s="39"/>
      <c r="E16" s="98"/>
      <c r="F16" s="40" t="s">
        <v>963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546</v>
      </c>
      <c r="B17" s="84" t="s">
        <v>1060</v>
      </c>
      <c r="C17" s="39"/>
      <c r="D17" s="39"/>
      <c r="E17" s="98"/>
      <c r="F17" s="40" t="s">
        <v>963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547</v>
      </c>
      <c r="B18" s="84" t="s">
        <v>9</v>
      </c>
      <c r="C18" s="39"/>
      <c r="D18" s="39"/>
      <c r="E18" s="98"/>
      <c r="F18" s="40" t="s">
        <v>963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548</v>
      </c>
      <c r="B19" s="38" t="s">
        <v>1052</v>
      </c>
      <c r="C19" s="39"/>
      <c r="D19" s="39"/>
      <c r="E19" s="98"/>
      <c r="F19" s="40" t="s">
        <v>963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918</v>
      </c>
      <c r="B20" s="38" t="s">
        <v>1013</v>
      </c>
      <c r="C20" s="39"/>
      <c r="D20" s="39"/>
      <c r="E20" s="98"/>
      <c r="F20" s="40" t="s">
        <v>962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549</v>
      </c>
      <c r="B21" s="79" t="s">
        <v>999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550</v>
      </c>
      <c r="B22" s="38" t="s">
        <v>1029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1028</v>
      </c>
      <c r="C23" s="39"/>
      <c r="D23" s="39"/>
      <c r="E23" s="98"/>
      <c r="F23" s="40" t="s">
        <v>962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551</v>
      </c>
      <c r="B24" s="38" t="s">
        <v>1050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1049</v>
      </c>
      <c r="C25" s="39"/>
      <c r="D25" s="39"/>
      <c r="E25" s="98"/>
      <c r="F25" s="40" t="s">
        <v>962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552</v>
      </c>
      <c r="B26" s="79" t="s">
        <v>988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553</v>
      </c>
      <c r="B27" s="38" t="s">
        <v>1019</v>
      </c>
      <c r="C27" s="39"/>
      <c r="D27" s="39"/>
      <c r="E27" s="98"/>
      <c r="F27" s="40" t="s">
        <v>961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554</v>
      </c>
      <c r="B28" s="79" t="s">
        <v>972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555</v>
      </c>
      <c r="B29" s="38" t="s">
        <v>973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974</v>
      </c>
      <c r="C30" s="39"/>
      <c r="D30" s="39"/>
      <c r="E30" s="98"/>
      <c r="F30" s="40" t="s">
        <v>961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556</v>
      </c>
      <c r="B31" s="84" t="s">
        <v>976</v>
      </c>
      <c r="C31" s="39"/>
      <c r="D31" s="39"/>
      <c r="E31" s="98"/>
      <c r="F31" s="40" t="s">
        <v>961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557</v>
      </c>
      <c r="B32" s="38" t="s">
        <v>1014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1015</v>
      </c>
      <c r="C33" s="39"/>
      <c r="D33" s="39"/>
      <c r="E33" s="98"/>
      <c r="F33" s="40" t="s">
        <v>1016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558</v>
      </c>
      <c r="B34" s="84" t="s">
        <v>1104</v>
      </c>
      <c r="C34" s="39"/>
      <c r="D34" s="67"/>
      <c r="E34" s="68"/>
      <c r="F34" s="40" t="s">
        <v>963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559</v>
      </c>
      <c r="B35" s="79" t="s">
        <v>975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560</v>
      </c>
      <c r="B36" s="38" t="s">
        <v>1026</v>
      </c>
      <c r="C36" s="39"/>
      <c r="D36" s="39"/>
      <c r="E36" s="98"/>
      <c r="F36" s="40" t="s">
        <v>961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561</v>
      </c>
      <c r="B37" s="38" t="s">
        <v>1053</v>
      </c>
      <c r="C37" s="39"/>
      <c r="D37" s="39"/>
      <c r="E37" s="98"/>
      <c r="F37" s="40" t="s">
        <v>961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562</v>
      </c>
      <c r="B38" s="27" t="s">
        <v>1056</v>
      </c>
      <c r="C38" s="39"/>
      <c r="D38" s="39"/>
      <c r="E38" s="98"/>
      <c r="F38" s="40" t="s">
        <v>961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563</v>
      </c>
      <c r="B39" s="27" t="s">
        <v>1063</v>
      </c>
      <c r="C39" s="39"/>
      <c r="D39" s="39"/>
      <c r="E39" s="98"/>
      <c r="F39" s="40" t="s">
        <v>963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15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678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679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1070</v>
      </c>
      <c r="C11" s="28"/>
      <c r="D11" s="28"/>
      <c r="E11" s="28"/>
      <c r="F11" s="157" t="s">
        <v>961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928</v>
      </c>
      <c r="B12" s="116" t="s">
        <v>964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929</v>
      </c>
      <c r="B13" s="171" t="s">
        <v>979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980</v>
      </c>
      <c r="C14" s="28"/>
      <c r="D14" s="28"/>
      <c r="E14" s="28"/>
      <c r="F14" s="157" t="s">
        <v>961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934</v>
      </c>
      <c r="B15" s="171" t="s">
        <v>997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998</v>
      </c>
      <c r="C16" s="28"/>
      <c r="D16" s="28"/>
      <c r="E16" s="28"/>
      <c r="F16" s="157" t="s">
        <v>961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935</v>
      </c>
      <c r="B17" s="171" t="s">
        <v>981</v>
      </c>
      <c r="C17" s="28"/>
      <c r="D17" s="28"/>
      <c r="E17" s="28"/>
      <c r="F17" s="157" t="s">
        <v>961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936</v>
      </c>
      <c r="B18" s="323" t="s">
        <v>1001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937</v>
      </c>
      <c r="B19" s="171" t="s">
        <v>680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681</v>
      </c>
      <c r="C20" s="28"/>
      <c r="D20" s="28"/>
      <c r="E20" s="28"/>
      <c r="F20" s="157" t="s">
        <v>682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1033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62</v>
      </c>
      <c r="B22" s="156" t="s">
        <v>967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62</v>
      </c>
      <c r="B23" s="159" t="s">
        <v>1024</v>
      </c>
      <c r="C23" s="152"/>
      <c r="D23" s="152"/>
      <c r="E23" s="153"/>
      <c r="F23" s="154" t="s">
        <v>961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63</v>
      </c>
      <c r="B24" s="27" t="s">
        <v>971</v>
      </c>
      <c r="C24" s="28"/>
      <c r="D24" s="28"/>
      <c r="E24" s="29"/>
      <c r="F24" s="157" t="s">
        <v>961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64</v>
      </c>
      <c r="B25" s="27" t="s">
        <v>982</v>
      </c>
      <c r="C25" s="28"/>
      <c r="D25" s="28"/>
      <c r="E25" s="29"/>
      <c r="F25" s="157" t="s">
        <v>961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63</v>
      </c>
      <c r="B26" s="77" t="s">
        <v>999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65</v>
      </c>
      <c r="B27" s="27" t="s">
        <v>1029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1028</v>
      </c>
      <c r="C28" s="28"/>
      <c r="D28" s="28"/>
      <c r="E28" s="29"/>
      <c r="F28" s="30" t="s">
        <v>962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66</v>
      </c>
      <c r="B29" s="27" t="s">
        <v>1030</v>
      </c>
      <c r="C29" s="28"/>
      <c r="D29" s="28"/>
      <c r="E29" s="29"/>
      <c r="F29" s="30" t="s">
        <v>962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67</v>
      </c>
      <c r="B30" s="27" t="s">
        <v>1032</v>
      </c>
      <c r="C30" s="28"/>
      <c r="D30" s="28"/>
      <c r="E30" s="29"/>
      <c r="F30" s="30" t="s">
        <v>962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68</v>
      </c>
      <c r="B31" s="38" t="s">
        <v>1036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1037</v>
      </c>
      <c r="C32" s="28"/>
      <c r="D32" s="39"/>
      <c r="E32" s="29"/>
      <c r="F32" s="40" t="s">
        <v>962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64</v>
      </c>
      <c r="B33" s="77" t="s">
        <v>1076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69</v>
      </c>
      <c r="B34" s="27" t="s">
        <v>1100</v>
      </c>
      <c r="C34" s="28"/>
      <c r="D34" s="39"/>
      <c r="E34" s="29"/>
      <c r="F34" s="40" t="s">
        <v>962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72</v>
      </c>
      <c r="B35" s="77" t="s">
        <v>972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73</v>
      </c>
      <c r="B36" s="38" t="s">
        <v>973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974</v>
      </c>
      <c r="C37" s="28"/>
      <c r="D37" s="28"/>
      <c r="E37" s="29"/>
      <c r="F37" s="40" t="s">
        <v>961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74</v>
      </c>
      <c r="B38" s="38" t="s">
        <v>976</v>
      </c>
      <c r="C38" s="28"/>
      <c r="D38" s="28"/>
      <c r="E38" s="29"/>
      <c r="F38" s="40" t="s">
        <v>961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75</v>
      </c>
      <c r="B39" s="38" t="s">
        <v>977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978</v>
      </c>
      <c r="C40" s="28"/>
      <c r="D40" s="28"/>
      <c r="E40" s="29"/>
      <c r="F40" s="40" t="s">
        <v>961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903</v>
      </c>
      <c r="B41" s="84" t="s">
        <v>996</v>
      </c>
      <c r="C41" s="28"/>
      <c r="D41" s="28"/>
      <c r="E41" s="29"/>
      <c r="F41" s="40" t="s">
        <v>963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904</v>
      </c>
      <c r="B42" s="84" t="s">
        <v>1104</v>
      </c>
      <c r="C42" s="28"/>
      <c r="D42" s="147"/>
      <c r="E42" s="148"/>
      <c r="F42" s="40" t="s">
        <v>963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76</v>
      </c>
      <c r="B43" s="79" t="s">
        <v>975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77</v>
      </c>
      <c r="B44" s="38" t="s">
        <v>1026</v>
      </c>
      <c r="C44" s="28"/>
      <c r="D44" s="28"/>
      <c r="E44" s="29"/>
      <c r="F44" s="40" t="s">
        <v>961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905</v>
      </c>
      <c r="B45" s="38" t="s">
        <v>970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1025</v>
      </c>
      <c r="C46" s="39"/>
      <c r="D46" s="39"/>
      <c r="E46" s="98"/>
      <c r="F46" s="40" t="s">
        <v>961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906</v>
      </c>
      <c r="B47" s="38" t="s">
        <v>1027</v>
      </c>
      <c r="C47" s="39"/>
      <c r="D47" s="39"/>
      <c r="E47" s="98"/>
      <c r="F47" s="40" t="s">
        <v>963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13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564</v>
      </c>
      <c r="B9" s="77" t="s">
        <v>983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565</v>
      </c>
      <c r="B10" s="27" t="s">
        <v>1</v>
      </c>
      <c r="C10" s="28"/>
      <c r="D10" s="28"/>
      <c r="E10" s="29"/>
      <c r="F10" s="30" t="s">
        <v>961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566</v>
      </c>
      <c r="B11" s="126" t="s">
        <v>1099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1003</v>
      </c>
      <c r="C12" s="113"/>
      <c r="D12" s="113"/>
      <c r="E12" s="106"/>
      <c r="F12" s="139" t="s">
        <v>962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567</v>
      </c>
      <c r="B13" s="115" t="s">
        <v>1020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1021</v>
      </c>
      <c r="C14" s="113"/>
      <c r="D14" s="113"/>
      <c r="E14" s="106"/>
      <c r="F14" s="125" t="s">
        <v>962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568</v>
      </c>
      <c r="B15" s="80" t="s">
        <v>985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569</v>
      </c>
      <c r="B16" s="38" t="s">
        <v>986</v>
      </c>
      <c r="C16" s="39"/>
      <c r="D16" s="39"/>
      <c r="E16" s="98"/>
      <c r="F16" s="40" t="s">
        <v>961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675</v>
      </c>
      <c r="B17" s="38" t="s">
        <v>913</v>
      </c>
      <c r="C17" s="39"/>
      <c r="D17" s="39"/>
      <c r="E17" s="98"/>
      <c r="F17" s="40" t="s">
        <v>961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571</v>
      </c>
      <c r="B18" s="79" t="s">
        <v>964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570</v>
      </c>
      <c r="B19" s="38" t="s">
        <v>1065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980</v>
      </c>
      <c r="C20" s="39"/>
      <c r="D20" s="39"/>
      <c r="E20" s="98"/>
      <c r="F20" s="40" t="s">
        <v>961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572</v>
      </c>
      <c r="B21" s="38" t="s">
        <v>981</v>
      </c>
      <c r="C21" s="39"/>
      <c r="D21" s="39"/>
      <c r="E21" s="98"/>
      <c r="F21" s="40" t="s">
        <v>961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573</v>
      </c>
      <c r="B22" s="160" t="s">
        <v>1102</v>
      </c>
      <c r="C22" s="137"/>
      <c r="D22" s="137"/>
      <c r="E22" s="138"/>
      <c r="F22" s="139" t="s">
        <v>961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574</v>
      </c>
      <c r="B23" s="80" t="s">
        <v>1001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575</v>
      </c>
      <c r="B24" s="38" t="s">
        <v>1022</v>
      </c>
      <c r="C24" s="39"/>
      <c r="D24" s="39"/>
      <c r="E24" s="98"/>
      <c r="F24" s="139" t="s">
        <v>962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576</v>
      </c>
      <c r="B25" s="136" t="s">
        <v>1054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577</v>
      </c>
      <c r="B26" s="79" t="s">
        <v>967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578</v>
      </c>
      <c r="B27" s="38" t="s">
        <v>1024</v>
      </c>
      <c r="C27" s="39"/>
      <c r="D27" s="39"/>
      <c r="E27" s="98"/>
      <c r="F27" s="40" t="s">
        <v>961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579</v>
      </c>
      <c r="B28" s="38" t="s">
        <v>971</v>
      </c>
      <c r="C28" s="39"/>
      <c r="D28" s="39"/>
      <c r="E28" s="98"/>
      <c r="F28" s="40" t="s">
        <v>961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580</v>
      </c>
      <c r="B29" s="38" t="s">
        <v>987</v>
      </c>
      <c r="C29" s="39"/>
      <c r="D29" s="39"/>
      <c r="E29" s="98"/>
      <c r="F29" s="40" t="s">
        <v>961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581</v>
      </c>
      <c r="B30" s="79" t="s">
        <v>999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582</v>
      </c>
      <c r="B31" s="38" t="s">
        <v>1041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1028</v>
      </c>
      <c r="C32" s="39"/>
      <c r="D32" s="39"/>
      <c r="E32" s="98"/>
      <c r="F32" s="40" t="s">
        <v>962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583</v>
      </c>
      <c r="B33" s="38" t="s">
        <v>1030</v>
      </c>
      <c r="C33" s="39"/>
      <c r="D33" s="39"/>
      <c r="E33" s="98"/>
      <c r="F33" s="40" t="s">
        <v>962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584</v>
      </c>
      <c r="B34" s="38" t="s">
        <v>1032</v>
      </c>
      <c r="C34" s="39"/>
      <c r="D34" s="39"/>
      <c r="E34" s="98"/>
      <c r="F34" s="40" t="s">
        <v>962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585</v>
      </c>
      <c r="B35" s="79" t="s">
        <v>972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586</v>
      </c>
      <c r="B36" s="27" t="s">
        <v>973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974</v>
      </c>
      <c r="C37" s="39"/>
      <c r="D37" s="39"/>
      <c r="E37" s="98"/>
      <c r="F37" s="40" t="s">
        <v>961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965</v>
      </c>
      <c r="D38" s="70"/>
      <c r="E38" s="72"/>
      <c r="F38" s="70" t="s">
        <v>952</v>
      </c>
      <c r="G38" s="72"/>
      <c r="H38" s="70" t="s">
        <v>959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960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587</v>
      </c>
      <c r="B9" s="100" t="s">
        <v>976</v>
      </c>
      <c r="C9" s="143"/>
      <c r="D9" s="143"/>
      <c r="E9" s="144"/>
      <c r="F9" s="145" t="s">
        <v>961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588</v>
      </c>
      <c r="B10" s="27" t="s">
        <v>977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589</v>
      </c>
      <c r="B12" s="100" t="s">
        <v>996</v>
      </c>
      <c r="C12" s="28"/>
      <c r="D12" s="28"/>
      <c r="E12" s="29"/>
      <c r="F12" s="40" t="s">
        <v>963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590</v>
      </c>
      <c r="B13" s="84" t="s">
        <v>1104</v>
      </c>
      <c r="C13" s="39"/>
      <c r="D13" s="67"/>
      <c r="E13" s="68"/>
      <c r="F13" s="40" t="s">
        <v>963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591</v>
      </c>
      <c r="B14" s="168" t="s">
        <v>975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592</v>
      </c>
      <c r="B15" s="38" t="s">
        <v>1026</v>
      </c>
      <c r="C15" s="28"/>
      <c r="D15" s="28"/>
      <c r="E15" s="29"/>
      <c r="F15" s="30" t="s">
        <v>961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593</v>
      </c>
      <c r="B16" s="38" t="s">
        <v>970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1025</v>
      </c>
      <c r="C17" s="39"/>
      <c r="D17" s="39"/>
      <c r="E17" s="98"/>
      <c r="F17" s="40" t="s">
        <v>961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594</v>
      </c>
      <c r="B18" s="38" t="s">
        <v>1027</v>
      </c>
      <c r="C18" s="39"/>
      <c r="D18" s="39"/>
      <c r="E18" s="98"/>
      <c r="F18" s="40" t="s">
        <v>963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595</v>
      </c>
      <c r="B19" s="169" t="s">
        <v>983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596</v>
      </c>
      <c r="B20" s="27" t="s">
        <v>1119</v>
      </c>
      <c r="C20" s="137"/>
      <c r="D20" s="137"/>
      <c r="E20" s="138"/>
      <c r="F20" s="139" t="s">
        <v>961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597</v>
      </c>
      <c r="B21" s="126" t="s">
        <v>1099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1003</v>
      </c>
      <c r="C22" s="137"/>
      <c r="D22" s="137"/>
      <c r="E22" s="138"/>
      <c r="F22" s="139" t="s">
        <v>962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598</v>
      </c>
      <c r="B23" s="169" t="s">
        <v>985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599</v>
      </c>
      <c r="B24" s="160" t="s">
        <v>986</v>
      </c>
      <c r="C24" s="137"/>
      <c r="D24" s="137"/>
      <c r="E24" s="138"/>
      <c r="F24" s="139" t="s">
        <v>961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600</v>
      </c>
      <c r="B25" s="169" t="s">
        <v>964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601</v>
      </c>
      <c r="B26" s="160" t="s">
        <v>979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980</v>
      </c>
      <c r="C27" s="137"/>
      <c r="D27" s="137"/>
      <c r="E27" s="138"/>
      <c r="F27" s="139" t="s">
        <v>961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602</v>
      </c>
      <c r="B28" s="160" t="s">
        <v>981</v>
      </c>
      <c r="C28" s="137"/>
      <c r="D28" s="137"/>
      <c r="E28" s="138"/>
      <c r="F28" s="139" t="s">
        <v>961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603</v>
      </c>
      <c r="B29" s="160" t="s">
        <v>1102</v>
      </c>
      <c r="C29" s="137"/>
      <c r="D29" s="137"/>
      <c r="E29" s="138"/>
      <c r="F29" s="139" t="s">
        <v>961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604</v>
      </c>
      <c r="B30" s="136" t="s">
        <v>1055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605</v>
      </c>
      <c r="B31" s="79" t="s">
        <v>967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606</v>
      </c>
      <c r="B32" s="38" t="s">
        <v>1024</v>
      </c>
      <c r="C32" s="39"/>
      <c r="D32" s="39"/>
      <c r="E32" s="98"/>
      <c r="F32" s="40" t="s">
        <v>961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607</v>
      </c>
      <c r="B33" s="38" t="s">
        <v>987</v>
      </c>
      <c r="C33" s="39"/>
      <c r="D33" s="39"/>
      <c r="E33" s="98"/>
      <c r="F33" s="40" t="s">
        <v>961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608</v>
      </c>
      <c r="B34" s="38" t="s">
        <v>971</v>
      </c>
      <c r="C34" s="39"/>
      <c r="D34" s="39"/>
      <c r="E34" s="98"/>
      <c r="F34" s="40" t="s">
        <v>961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609</v>
      </c>
      <c r="B35" s="79" t="s">
        <v>999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610</v>
      </c>
      <c r="B36" s="38" t="s">
        <v>1041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1028</v>
      </c>
      <c r="C37" s="39"/>
      <c r="D37" s="39"/>
      <c r="E37" s="98"/>
      <c r="F37" s="40" t="s">
        <v>962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611</v>
      </c>
      <c r="B38" s="38" t="s">
        <v>1030</v>
      </c>
      <c r="C38" s="39"/>
      <c r="D38" s="39"/>
      <c r="E38" s="98"/>
      <c r="F38" s="40" t="s">
        <v>962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612</v>
      </c>
      <c r="B39" s="38" t="s">
        <v>1062</v>
      </c>
      <c r="C39" s="39"/>
      <c r="D39" s="39"/>
      <c r="E39" s="98"/>
      <c r="F39" s="40" t="s">
        <v>962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613</v>
      </c>
      <c r="B40" s="27" t="s">
        <v>1032</v>
      </c>
      <c r="C40" s="39"/>
      <c r="D40" s="39"/>
      <c r="E40" s="98"/>
      <c r="F40" s="40" t="s">
        <v>962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965</v>
      </c>
      <c r="D41" s="70"/>
      <c r="E41" s="72"/>
      <c r="F41" s="70" t="s">
        <v>952</v>
      </c>
      <c r="G41" s="72"/>
      <c r="H41" s="70" t="s">
        <v>959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960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1023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614</v>
      </c>
      <c r="B9" s="169" t="s">
        <v>972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615</v>
      </c>
      <c r="B10" s="38" t="s">
        <v>973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974</v>
      </c>
      <c r="C11" s="39"/>
      <c r="D11" s="39"/>
      <c r="E11" s="98"/>
      <c r="F11" s="40" t="s">
        <v>961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616</v>
      </c>
      <c r="B12" s="84" t="s">
        <v>976</v>
      </c>
      <c r="C12" s="39"/>
      <c r="D12" s="39"/>
      <c r="E12" s="98"/>
      <c r="F12" s="40" t="s">
        <v>961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617</v>
      </c>
      <c r="B13" s="27" t="s">
        <v>1014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1015</v>
      </c>
      <c r="C14" s="39"/>
      <c r="D14" s="39"/>
      <c r="E14" s="98"/>
      <c r="F14" s="40" t="s">
        <v>1016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618</v>
      </c>
      <c r="B15" s="38" t="s">
        <v>31</v>
      </c>
      <c r="C15" s="39"/>
      <c r="D15" s="39"/>
      <c r="E15" s="98"/>
      <c r="F15" s="40" t="s">
        <v>961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619</v>
      </c>
      <c r="B16" s="84" t="s">
        <v>1104</v>
      </c>
      <c r="C16" s="39"/>
      <c r="D16" s="67"/>
      <c r="E16" s="68"/>
      <c r="F16" s="40" t="s">
        <v>963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620</v>
      </c>
      <c r="B17" s="169" t="s">
        <v>975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621</v>
      </c>
      <c r="B18" s="27" t="s">
        <v>1026</v>
      </c>
      <c r="C18" s="28"/>
      <c r="D18" s="28"/>
      <c r="E18" s="29"/>
      <c r="F18" s="40" t="s">
        <v>961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622</v>
      </c>
      <c r="B19" s="27" t="s">
        <v>970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1025</v>
      </c>
      <c r="C20" s="28"/>
      <c r="D20" s="28"/>
      <c r="E20" s="29"/>
      <c r="F20" s="30" t="s">
        <v>961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623</v>
      </c>
      <c r="B21" s="38" t="s">
        <v>1027</v>
      </c>
      <c r="C21" s="39"/>
      <c r="D21" s="39"/>
      <c r="E21" s="98"/>
      <c r="F21" s="40" t="s">
        <v>963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624</v>
      </c>
      <c r="B22" s="169" t="s">
        <v>983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625</v>
      </c>
      <c r="B23" s="27" t="s">
        <v>1120</v>
      </c>
      <c r="C23" s="137"/>
      <c r="D23" s="137"/>
      <c r="E23" s="138"/>
      <c r="F23" s="139" t="s">
        <v>961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626</v>
      </c>
      <c r="B24" s="126" t="s">
        <v>1099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1003</v>
      </c>
      <c r="C25" s="137"/>
      <c r="D25" s="137"/>
      <c r="E25" s="138"/>
      <c r="F25" s="139" t="s">
        <v>962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627</v>
      </c>
      <c r="B26" s="169" t="s">
        <v>985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628</v>
      </c>
      <c r="B27" s="160" t="s">
        <v>986</v>
      </c>
      <c r="C27" s="137"/>
      <c r="D27" s="137"/>
      <c r="E27" s="138"/>
      <c r="F27" s="139" t="s">
        <v>961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629</v>
      </c>
      <c r="B28" s="169" t="s">
        <v>964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630</v>
      </c>
      <c r="B29" s="160" t="s">
        <v>979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980</v>
      </c>
      <c r="C30" s="137"/>
      <c r="D30" s="137"/>
      <c r="E30" s="138"/>
      <c r="F30" s="139" t="s">
        <v>961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631</v>
      </c>
      <c r="B31" s="160" t="s">
        <v>981</v>
      </c>
      <c r="C31" s="113"/>
      <c r="D31" s="113"/>
      <c r="E31" s="106"/>
      <c r="F31" s="139" t="s">
        <v>961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632</v>
      </c>
      <c r="B32" s="160" t="s">
        <v>1102</v>
      </c>
      <c r="C32" s="137"/>
      <c r="D32" s="137"/>
      <c r="E32" s="138"/>
      <c r="F32" s="139" t="s">
        <v>961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1057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633</v>
      </c>
      <c r="B34" s="79" t="s">
        <v>967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634</v>
      </c>
      <c r="B35" s="38" t="s">
        <v>1048</v>
      </c>
      <c r="C35" s="39"/>
      <c r="D35" s="39"/>
      <c r="E35" s="98"/>
      <c r="F35" s="40" t="s">
        <v>961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635</v>
      </c>
      <c r="B36" s="38" t="s">
        <v>1004</v>
      </c>
      <c r="C36" s="39"/>
      <c r="D36" s="39"/>
      <c r="E36" s="98"/>
      <c r="F36" s="40" t="s">
        <v>961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636</v>
      </c>
      <c r="B37" s="38" t="s">
        <v>1005</v>
      </c>
      <c r="C37" s="39"/>
      <c r="D37" s="39"/>
      <c r="E37" s="98"/>
      <c r="F37" s="40" t="s">
        <v>961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637</v>
      </c>
      <c r="B38" s="79" t="s">
        <v>1006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638</v>
      </c>
      <c r="B39" s="38" t="s">
        <v>1034</v>
      </c>
      <c r="C39" s="39"/>
      <c r="D39" s="39"/>
      <c r="E39" s="98"/>
      <c r="F39" s="40" t="s">
        <v>963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639</v>
      </c>
      <c r="B40" s="38" t="s">
        <v>1051</v>
      </c>
      <c r="C40" s="39"/>
      <c r="D40" s="39"/>
      <c r="E40" s="98"/>
      <c r="F40" s="40" t="s">
        <v>963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640</v>
      </c>
      <c r="B41" s="38" t="s">
        <v>917</v>
      </c>
      <c r="C41" s="39"/>
      <c r="D41" s="39"/>
      <c r="E41" s="98"/>
      <c r="F41" s="40" t="s">
        <v>962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641</v>
      </c>
      <c r="B42" s="38" t="s">
        <v>489</v>
      </c>
      <c r="C42" s="39"/>
      <c r="D42" s="39"/>
      <c r="E42" s="98"/>
      <c r="F42" s="40" t="s">
        <v>962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642</v>
      </c>
      <c r="B43" s="38" t="s">
        <v>1008</v>
      </c>
      <c r="C43" s="39"/>
      <c r="D43" s="39"/>
      <c r="E43" s="98"/>
      <c r="F43" s="40" t="s">
        <v>962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643</v>
      </c>
      <c r="B44" s="27" t="s">
        <v>1009</v>
      </c>
      <c r="C44" s="39"/>
      <c r="D44" s="39"/>
      <c r="E44" s="98"/>
      <c r="F44" s="40" t="s">
        <v>962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644</v>
      </c>
      <c r="B9" s="38" t="s">
        <v>1010</v>
      </c>
      <c r="C9" s="39"/>
      <c r="D9" s="39"/>
      <c r="E9" s="98"/>
      <c r="F9" s="30" t="s">
        <v>962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645</v>
      </c>
      <c r="B10" s="27" t="s">
        <v>1011</v>
      </c>
      <c r="C10" s="28"/>
      <c r="D10" s="28"/>
      <c r="E10" s="29"/>
      <c r="F10" s="40" t="s">
        <v>962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646</v>
      </c>
      <c r="B11" s="27" t="s">
        <v>1012</v>
      </c>
      <c r="C11" s="28"/>
      <c r="D11" s="28"/>
      <c r="E11" s="29"/>
      <c r="F11" s="40" t="s">
        <v>962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647</v>
      </c>
      <c r="B12" s="84" t="s">
        <v>1035</v>
      </c>
      <c r="C12" s="28"/>
      <c r="D12" s="28"/>
      <c r="E12" s="29"/>
      <c r="F12" s="30" t="s">
        <v>963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648</v>
      </c>
      <c r="B13" s="277" t="s">
        <v>1060</v>
      </c>
      <c r="C13" s="266"/>
      <c r="D13" s="266"/>
      <c r="E13" s="267"/>
      <c r="F13" s="268" t="s">
        <v>963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649</v>
      </c>
      <c r="B14" s="38" t="s">
        <v>1052</v>
      </c>
      <c r="C14" s="39"/>
      <c r="D14" s="39"/>
      <c r="E14" s="98"/>
      <c r="F14" s="40" t="s">
        <v>963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650</v>
      </c>
      <c r="B15" s="38" t="s">
        <v>1013</v>
      </c>
      <c r="C15" s="39"/>
      <c r="D15" s="39"/>
      <c r="E15" s="98"/>
      <c r="F15" s="40" t="s">
        <v>962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651</v>
      </c>
      <c r="B16" s="79" t="s">
        <v>999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652</v>
      </c>
      <c r="B17" s="38" t="s">
        <v>1041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1028</v>
      </c>
      <c r="C18" s="39"/>
      <c r="D18" s="39"/>
      <c r="E18" s="98"/>
      <c r="F18" s="40" t="s">
        <v>962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653</v>
      </c>
      <c r="B19" s="38" t="s">
        <v>1050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1049</v>
      </c>
      <c r="C20" s="39"/>
      <c r="D20" s="39"/>
      <c r="E20" s="98"/>
      <c r="F20" s="40" t="s">
        <v>962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654</v>
      </c>
      <c r="B21" s="79" t="s">
        <v>972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655</v>
      </c>
      <c r="B22" s="38" t="s">
        <v>973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974</v>
      </c>
      <c r="C23" s="39"/>
      <c r="D23" s="39"/>
      <c r="E23" s="98"/>
      <c r="F23" s="40" t="s">
        <v>961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656</v>
      </c>
      <c r="B24" s="84" t="s">
        <v>976</v>
      </c>
      <c r="C24" s="39"/>
      <c r="D24" s="39"/>
      <c r="E24" s="98"/>
      <c r="F24" s="40" t="s">
        <v>961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657</v>
      </c>
      <c r="B25" s="38" t="s">
        <v>1014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1015</v>
      </c>
      <c r="C26" s="39"/>
      <c r="D26" s="39"/>
      <c r="E26" s="98"/>
      <c r="F26" s="40" t="s">
        <v>1016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658</v>
      </c>
      <c r="B27" s="84" t="s">
        <v>1104</v>
      </c>
      <c r="C27" s="39"/>
      <c r="D27" s="67"/>
      <c r="E27" s="68"/>
      <c r="F27" s="40" t="s">
        <v>963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659</v>
      </c>
      <c r="B28" s="79" t="s">
        <v>975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660</v>
      </c>
      <c r="B29" s="38" t="s">
        <v>1026</v>
      </c>
      <c r="C29" s="39"/>
      <c r="D29" s="39"/>
      <c r="E29" s="98"/>
      <c r="F29" s="40" t="s">
        <v>961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661</v>
      </c>
      <c r="B30" s="38" t="s">
        <v>1053</v>
      </c>
      <c r="C30" s="39"/>
      <c r="D30" s="39"/>
      <c r="E30" s="98"/>
      <c r="F30" s="40" t="s">
        <v>961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662</v>
      </c>
      <c r="B31" s="38" t="s">
        <v>1056</v>
      </c>
      <c r="C31" s="39"/>
      <c r="D31" s="39"/>
      <c r="E31" s="98"/>
      <c r="F31" s="40" t="s">
        <v>961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663</v>
      </c>
      <c r="B32" s="38" t="s">
        <v>1063</v>
      </c>
      <c r="C32" s="39"/>
      <c r="D32" s="39"/>
      <c r="E32" s="98"/>
      <c r="F32" s="40" t="s">
        <v>963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664</v>
      </c>
      <c r="B33" s="79" t="s">
        <v>983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665</v>
      </c>
      <c r="B34" s="38" t="s">
        <v>0</v>
      </c>
      <c r="C34" s="39"/>
      <c r="D34" s="39"/>
      <c r="E34" s="98"/>
      <c r="F34" s="40" t="s">
        <v>961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666</v>
      </c>
      <c r="B35" s="126" t="s">
        <v>1099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1003</v>
      </c>
      <c r="C36" s="137"/>
      <c r="D36" s="137"/>
      <c r="E36" s="138"/>
      <c r="F36" s="139" t="s">
        <v>962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667</v>
      </c>
      <c r="B37" s="80" t="s">
        <v>985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668</v>
      </c>
      <c r="B38" s="38" t="s">
        <v>986</v>
      </c>
      <c r="C38" s="39"/>
      <c r="D38" s="39"/>
      <c r="E38" s="98"/>
      <c r="F38" s="40" t="s">
        <v>961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669</v>
      </c>
      <c r="B39" s="79" t="s">
        <v>964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670</v>
      </c>
      <c r="B40" s="38" t="s">
        <v>1065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980</v>
      </c>
      <c r="C41" s="39"/>
      <c r="D41" s="39"/>
      <c r="E41" s="98"/>
      <c r="F41" s="40" t="s">
        <v>961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671</v>
      </c>
      <c r="B42" s="38" t="s">
        <v>981</v>
      </c>
      <c r="C42" s="39"/>
      <c r="D42" s="39"/>
      <c r="E42" s="98"/>
      <c r="F42" s="40" t="s">
        <v>961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672</v>
      </c>
      <c r="B43" s="115" t="s">
        <v>1102</v>
      </c>
      <c r="C43" s="137"/>
      <c r="D43" s="137"/>
      <c r="E43" s="138"/>
      <c r="F43" s="139" t="s">
        <v>961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965</v>
      </c>
      <c r="D44" s="70"/>
      <c r="E44" s="72"/>
      <c r="F44" s="70" t="s">
        <v>952</v>
      </c>
      <c r="G44" s="72"/>
      <c r="H44" s="70" t="s">
        <v>959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960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686</v>
      </c>
      <c r="B9" s="309" t="s">
        <v>1058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687</v>
      </c>
      <c r="B10" s="77" t="s">
        <v>967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688</v>
      </c>
      <c r="B11" s="27" t="s">
        <v>1024</v>
      </c>
      <c r="C11" s="28"/>
      <c r="D11" s="28"/>
      <c r="E11" s="29"/>
      <c r="F11" s="40" t="s">
        <v>961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689</v>
      </c>
      <c r="B12" s="38" t="s">
        <v>987</v>
      </c>
      <c r="C12" s="28"/>
      <c r="D12" s="28"/>
      <c r="E12" s="29"/>
      <c r="F12" s="30" t="s">
        <v>961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690</v>
      </c>
      <c r="B13" s="38" t="s">
        <v>971</v>
      </c>
      <c r="C13" s="39"/>
      <c r="D13" s="39"/>
      <c r="E13" s="98"/>
      <c r="F13" s="40" t="s">
        <v>961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691</v>
      </c>
      <c r="B14" s="79" t="s">
        <v>1006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692</v>
      </c>
      <c r="B15" s="38" t="s">
        <v>1034</v>
      </c>
      <c r="C15" s="39"/>
      <c r="D15" s="39"/>
      <c r="E15" s="98"/>
      <c r="F15" s="40" t="s">
        <v>963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693</v>
      </c>
      <c r="B16" s="38" t="s">
        <v>1007</v>
      </c>
      <c r="C16" s="39"/>
      <c r="D16" s="39"/>
      <c r="E16" s="98"/>
      <c r="F16" s="40" t="s">
        <v>962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694</v>
      </c>
      <c r="B17" s="84" t="s">
        <v>1035</v>
      </c>
      <c r="C17" s="39"/>
      <c r="D17" s="39"/>
      <c r="E17" s="98"/>
      <c r="F17" s="40" t="s">
        <v>963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695</v>
      </c>
      <c r="B18" s="84" t="s">
        <v>1060</v>
      </c>
      <c r="C18" s="39"/>
      <c r="D18" s="39"/>
      <c r="E18" s="98"/>
      <c r="F18" s="40" t="s">
        <v>963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696</v>
      </c>
      <c r="B19" s="38" t="s">
        <v>1013</v>
      </c>
      <c r="C19" s="39"/>
      <c r="D19" s="39"/>
      <c r="E19" s="98"/>
      <c r="F19" s="40" t="s">
        <v>962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697</v>
      </c>
      <c r="B20" s="38" t="s">
        <v>8</v>
      </c>
      <c r="C20" s="39"/>
      <c r="D20" s="39"/>
      <c r="E20" s="98"/>
      <c r="F20" s="40" t="s">
        <v>962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698</v>
      </c>
      <c r="B21" s="79" t="s">
        <v>999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699</v>
      </c>
      <c r="B22" s="38" t="s">
        <v>1041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1028</v>
      </c>
      <c r="C23" s="39"/>
      <c r="D23" s="39"/>
      <c r="E23" s="98"/>
      <c r="F23" s="40" t="s">
        <v>962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700</v>
      </c>
      <c r="B24" s="38" t="s">
        <v>1030</v>
      </c>
      <c r="C24" s="39"/>
      <c r="D24" s="39"/>
      <c r="E24" s="98"/>
      <c r="F24" s="40" t="s">
        <v>962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701</v>
      </c>
      <c r="B25" s="38" t="s">
        <v>1032</v>
      </c>
      <c r="C25" s="39"/>
      <c r="D25" s="39"/>
      <c r="E25" s="98"/>
      <c r="F25" s="40" t="s">
        <v>962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702</v>
      </c>
      <c r="B26" s="169" t="s">
        <v>972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703</v>
      </c>
      <c r="B27" s="38" t="s">
        <v>973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974</v>
      </c>
      <c r="C28" s="39"/>
      <c r="D28" s="39"/>
      <c r="E28" s="98"/>
      <c r="F28" s="40" t="s">
        <v>961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704</v>
      </c>
      <c r="B29" s="84" t="s">
        <v>976</v>
      </c>
      <c r="C29" s="39"/>
      <c r="D29" s="39"/>
      <c r="E29" s="98"/>
      <c r="F29" s="40" t="s">
        <v>961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705</v>
      </c>
      <c r="B30" s="27" t="s">
        <v>1014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1015</v>
      </c>
      <c r="C31" s="39"/>
      <c r="D31" s="39"/>
      <c r="E31" s="98"/>
      <c r="F31" s="40" t="s">
        <v>1016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706</v>
      </c>
      <c r="B32" s="84" t="s">
        <v>1104</v>
      </c>
      <c r="C32" s="39"/>
      <c r="D32" s="67"/>
      <c r="E32" s="68"/>
      <c r="F32" s="40" t="s">
        <v>963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707</v>
      </c>
      <c r="B33" s="169" t="s">
        <v>975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708</v>
      </c>
      <c r="B34" s="38" t="s">
        <v>1026</v>
      </c>
      <c r="C34" s="39"/>
      <c r="D34" s="39"/>
      <c r="E34" s="98"/>
      <c r="F34" s="40" t="s">
        <v>961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709</v>
      </c>
      <c r="B35" s="38" t="s">
        <v>970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1025</v>
      </c>
      <c r="C36" s="39"/>
      <c r="D36" s="39"/>
      <c r="E36" s="98"/>
      <c r="F36" s="40" t="s">
        <v>961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710</v>
      </c>
      <c r="B37" s="38" t="s">
        <v>1027</v>
      </c>
      <c r="C37" s="39"/>
      <c r="D37" s="39"/>
      <c r="E37" s="98"/>
      <c r="F37" s="40" t="s">
        <v>963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711</v>
      </c>
      <c r="B38" s="169" t="s">
        <v>983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712</v>
      </c>
      <c r="B39" s="38" t="s">
        <v>0</v>
      </c>
      <c r="C39" s="39"/>
      <c r="D39" s="39"/>
      <c r="E39" s="98"/>
      <c r="F39" s="40" t="s">
        <v>961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713</v>
      </c>
      <c r="B40" s="126" t="s">
        <v>1099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1003</v>
      </c>
      <c r="C41" s="137"/>
      <c r="D41" s="137"/>
      <c r="E41" s="138"/>
      <c r="F41" s="139" t="s">
        <v>962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714</v>
      </c>
      <c r="B42" s="169" t="s">
        <v>985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715</v>
      </c>
      <c r="B43" s="160" t="s">
        <v>986</v>
      </c>
      <c r="C43" s="137"/>
      <c r="D43" s="137"/>
      <c r="E43" s="138"/>
      <c r="F43" s="139" t="s">
        <v>961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716</v>
      </c>
      <c r="B44" s="169" t="s">
        <v>964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717</v>
      </c>
      <c r="B45" s="160" t="s">
        <v>981</v>
      </c>
      <c r="C45" s="137"/>
      <c r="D45" s="137"/>
      <c r="E45" s="138"/>
      <c r="F45" s="139" t="s">
        <v>961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718</v>
      </c>
      <c r="B46" s="160" t="s">
        <v>1102</v>
      </c>
      <c r="C46" s="137"/>
      <c r="D46" s="137"/>
      <c r="E46" s="138"/>
      <c r="F46" s="139" t="s">
        <v>961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719</v>
      </c>
      <c r="B47" s="309" t="s">
        <v>1059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720</v>
      </c>
      <c r="B48" s="79" t="s">
        <v>967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721</v>
      </c>
      <c r="B49" s="38" t="s">
        <v>1048</v>
      </c>
      <c r="C49" s="39"/>
      <c r="D49" s="39"/>
      <c r="E49" s="98"/>
      <c r="F49" s="40" t="s">
        <v>961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722</v>
      </c>
      <c r="B50" s="38" t="s">
        <v>1004</v>
      </c>
      <c r="C50" s="39"/>
      <c r="D50" s="39"/>
      <c r="E50" s="98"/>
      <c r="F50" s="40" t="s">
        <v>961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723</v>
      </c>
      <c r="B51" s="38" t="s">
        <v>987</v>
      </c>
      <c r="C51" s="39"/>
      <c r="D51" s="39"/>
      <c r="E51" s="98"/>
      <c r="F51" s="40" t="s">
        <v>961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965</v>
      </c>
      <c r="D52" s="70"/>
      <c r="E52" s="72"/>
      <c r="F52" s="70" t="s">
        <v>952</v>
      </c>
      <c r="G52" s="72"/>
      <c r="H52" s="70" t="s">
        <v>959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960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724</v>
      </c>
      <c r="B9" s="79" t="s">
        <v>1006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725</v>
      </c>
      <c r="B10" s="38" t="s">
        <v>1034</v>
      </c>
      <c r="C10" s="39"/>
      <c r="D10" s="39"/>
      <c r="E10" s="98"/>
      <c r="F10" s="40" t="s">
        <v>963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726</v>
      </c>
      <c r="B11" s="38" t="s">
        <v>1007</v>
      </c>
      <c r="C11" s="39"/>
      <c r="D11" s="39"/>
      <c r="E11" s="98"/>
      <c r="F11" s="40" t="s">
        <v>962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727</v>
      </c>
      <c r="B12" s="100" t="s">
        <v>9</v>
      </c>
      <c r="C12" s="39"/>
      <c r="D12" s="39"/>
      <c r="E12" s="98"/>
      <c r="F12" s="40" t="s">
        <v>963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728</v>
      </c>
      <c r="B13" s="38" t="s">
        <v>1013</v>
      </c>
      <c r="C13" s="39"/>
      <c r="D13" s="39"/>
      <c r="E13" s="98"/>
      <c r="F13" s="30" t="s">
        <v>962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729</v>
      </c>
      <c r="B14" s="27" t="s">
        <v>940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1061</v>
      </c>
      <c r="C15" s="28"/>
      <c r="D15" s="28"/>
      <c r="E15" s="29"/>
      <c r="F15" s="30" t="s">
        <v>962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730</v>
      </c>
      <c r="B16" s="38" t="s">
        <v>1106</v>
      </c>
      <c r="C16" s="28"/>
      <c r="D16" s="28"/>
      <c r="E16" s="29"/>
      <c r="F16" s="30" t="s">
        <v>962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731</v>
      </c>
      <c r="B17" s="79" t="s">
        <v>999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732</v>
      </c>
      <c r="B18" s="38" t="s">
        <v>1029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1028</v>
      </c>
      <c r="C19" s="39"/>
      <c r="D19" s="39"/>
      <c r="E19" s="98"/>
      <c r="F19" s="40" t="s">
        <v>962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733</v>
      </c>
      <c r="B20" s="38" t="s">
        <v>1030</v>
      </c>
      <c r="C20" s="39"/>
      <c r="D20" s="39"/>
      <c r="E20" s="98"/>
      <c r="F20" s="40" t="s">
        <v>962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734</v>
      </c>
      <c r="B21" s="38" t="s">
        <v>1032</v>
      </c>
      <c r="C21" s="39"/>
      <c r="D21" s="39"/>
      <c r="E21" s="98"/>
      <c r="F21" s="40" t="s">
        <v>962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735</v>
      </c>
      <c r="B22" s="38" t="s">
        <v>1062</v>
      </c>
      <c r="C22" s="39"/>
      <c r="D22" s="39"/>
      <c r="E22" s="98"/>
      <c r="F22" s="40" t="s">
        <v>962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736</v>
      </c>
      <c r="B23" s="38" t="s">
        <v>1107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1108</v>
      </c>
      <c r="C24" s="39"/>
      <c r="D24" s="39"/>
      <c r="E24" s="98"/>
      <c r="F24" s="40" t="s">
        <v>962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902</v>
      </c>
      <c r="B25" s="38" t="s">
        <v>1036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1037</v>
      </c>
      <c r="C26" s="39"/>
      <c r="D26" s="39"/>
      <c r="E26" s="98"/>
      <c r="F26" s="40" t="s">
        <v>962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737</v>
      </c>
      <c r="B27" s="79" t="s">
        <v>1076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738</v>
      </c>
      <c r="B28" s="38" t="s">
        <v>739</v>
      </c>
      <c r="C28" s="39"/>
      <c r="D28" s="39"/>
      <c r="E28" s="98"/>
      <c r="F28" s="40" t="s">
        <v>962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740</v>
      </c>
      <c r="B29" s="79" t="s">
        <v>972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741</v>
      </c>
      <c r="B30" s="38" t="s">
        <v>973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974</v>
      </c>
      <c r="C31" s="39"/>
      <c r="D31" s="39"/>
      <c r="E31" s="98"/>
      <c r="F31" s="40" t="s">
        <v>961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742</v>
      </c>
      <c r="B32" s="84" t="s">
        <v>976</v>
      </c>
      <c r="C32" s="39"/>
      <c r="D32" s="39"/>
      <c r="E32" s="98"/>
      <c r="F32" s="40" t="s">
        <v>961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743</v>
      </c>
      <c r="B33" s="38" t="s">
        <v>1014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1015</v>
      </c>
      <c r="C34" s="39"/>
      <c r="D34" s="39"/>
      <c r="E34" s="98"/>
      <c r="F34" s="40" t="s">
        <v>1016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744</v>
      </c>
      <c r="B35" s="84" t="s">
        <v>1104</v>
      </c>
      <c r="C35" s="39"/>
      <c r="D35" s="67"/>
      <c r="E35" s="68"/>
      <c r="F35" s="40" t="s">
        <v>963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745</v>
      </c>
      <c r="B36" s="79" t="s">
        <v>975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746</v>
      </c>
      <c r="B37" s="38" t="s">
        <v>1026</v>
      </c>
      <c r="C37" s="39"/>
      <c r="D37" s="39"/>
      <c r="E37" s="98"/>
      <c r="F37" s="40" t="s">
        <v>961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747</v>
      </c>
      <c r="B38" s="38" t="s">
        <v>1053</v>
      </c>
      <c r="C38" s="39"/>
      <c r="D38" s="39"/>
      <c r="E38" s="98"/>
      <c r="F38" s="40" t="s">
        <v>961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748</v>
      </c>
      <c r="B39" s="38" t="s">
        <v>1056</v>
      </c>
      <c r="C39" s="39"/>
      <c r="D39" s="39"/>
      <c r="E39" s="98"/>
      <c r="F39" s="40" t="s">
        <v>961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749</v>
      </c>
      <c r="B40" s="38" t="s">
        <v>1063</v>
      </c>
      <c r="C40" s="39"/>
      <c r="D40" s="39"/>
      <c r="E40" s="98"/>
      <c r="F40" s="40" t="s">
        <v>963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750</v>
      </c>
      <c r="B41" s="79" t="s">
        <v>983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751</v>
      </c>
      <c r="B42" s="27" t="s">
        <v>1120</v>
      </c>
      <c r="C42" s="39"/>
      <c r="D42" s="39"/>
      <c r="E42" s="98"/>
      <c r="F42" s="40" t="s">
        <v>961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752</v>
      </c>
      <c r="B43" s="38" t="s">
        <v>2</v>
      </c>
      <c r="C43" s="39"/>
      <c r="D43" s="39"/>
      <c r="E43" s="98"/>
      <c r="F43" s="40" t="s">
        <v>961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753</v>
      </c>
      <c r="B44" s="126" t="s">
        <v>1099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1003</v>
      </c>
      <c r="C45" s="137"/>
      <c r="D45" s="137"/>
      <c r="E45" s="138"/>
      <c r="F45" s="139" t="s">
        <v>962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754</v>
      </c>
      <c r="B46" s="80" t="s">
        <v>985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755</v>
      </c>
      <c r="B47" s="38" t="s">
        <v>986</v>
      </c>
      <c r="C47" s="39"/>
      <c r="D47" s="39"/>
      <c r="E47" s="98"/>
      <c r="F47" s="40" t="s">
        <v>961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756</v>
      </c>
      <c r="B48" s="79" t="s">
        <v>964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757</v>
      </c>
      <c r="B49" s="38" t="s">
        <v>1064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980</v>
      </c>
      <c r="C50" s="39"/>
      <c r="D50" s="39"/>
      <c r="E50" s="98"/>
      <c r="F50" s="40" t="s">
        <v>961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758</v>
      </c>
      <c r="B51" s="27" t="s">
        <v>981</v>
      </c>
      <c r="C51" s="39"/>
      <c r="D51" s="39"/>
      <c r="E51" s="98"/>
      <c r="F51" s="40" t="s">
        <v>961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759</v>
      </c>
      <c r="B52" s="115" t="s">
        <v>1102</v>
      </c>
      <c r="C52" s="137"/>
      <c r="D52" s="137"/>
      <c r="E52" s="138"/>
      <c r="F52" s="139" t="s">
        <v>961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965</v>
      </c>
      <c r="D53" s="70"/>
      <c r="E53" s="72"/>
      <c r="F53" s="70" t="s">
        <v>952</v>
      </c>
      <c r="G53" s="72"/>
      <c r="H53" s="70" t="s">
        <v>959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960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760</v>
      </c>
      <c r="B9" s="309" t="s">
        <v>1066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761</v>
      </c>
      <c r="B10" s="77" t="s">
        <v>967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762</v>
      </c>
      <c r="B11" s="27" t="s">
        <v>1024</v>
      </c>
      <c r="C11" s="28"/>
      <c r="D11" s="28"/>
      <c r="E11" s="29"/>
      <c r="F11" s="30" t="s">
        <v>961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763</v>
      </c>
      <c r="B12" s="38" t="s">
        <v>971</v>
      </c>
      <c r="C12" s="28"/>
      <c r="D12" s="28"/>
      <c r="E12" s="29"/>
      <c r="F12" s="30" t="s">
        <v>961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764</v>
      </c>
      <c r="B13" s="79" t="s">
        <v>1109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765</v>
      </c>
      <c r="B14" s="38" t="s">
        <v>1110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1111</v>
      </c>
      <c r="C15" s="39"/>
      <c r="D15" s="39"/>
      <c r="E15" s="98"/>
      <c r="F15" s="40" t="s">
        <v>1018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766</v>
      </c>
      <c r="B16" s="79" t="s">
        <v>1006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767</v>
      </c>
      <c r="B17" s="38" t="s">
        <v>1034</v>
      </c>
      <c r="C17" s="39"/>
      <c r="D17" s="39"/>
      <c r="E17" s="98"/>
      <c r="F17" s="40" t="s">
        <v>963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768</v>
      </c>
      <c r="B18" s="38" t="s">
        <v>1007</v>
      </c>
      <c r="C18" s="39"/>
      <c r="D18" s="39"/>
      <c r="E18" s="98"/>
      <c r="F18" s="40" t="s">
        <v>962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769</v>
      </c>
      <c r="B19" s="84" t="s">
        <v>1060</v>
      </c>
      <c r="C19" s="39"/>
      <c r="D19" s="39"/>
      <c r="E19" s="98"/>
      <c r="F19" s="40" t="s">
        <v>963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770</v>
      </c>
      <c r="B20" s="38" t="s">
        <v>1013</v>
      </c>
      <c r="C20" s="39"/>
      <c r="D20" s="39"/>
      <c r="E20" s="98"/>
      <c r="F20" s="40" t="s">
        <v>962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771</v>
      </c>
      <c r="B21" s="38" t="s">
        <v>1114</v>
      </c>
      <c r="C21" s="39"/>
      <c r="D21" s="39"/>
      <c r="E21" s="98"/>
      <c r="F21" s="40" t="s">
        <v>962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772</v>
      </c>
      <c r="B22" s="79" t="s">
        <v>999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773</v>
      </c>
      <c r="B23" s="38" t="s">
        <v>1029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1028</v>
      </c>
      <c r="C24" s="39"/>
      <c r="D24" s="39"/>
      <c r="E24" s="98"/>
      <c r="F24" s="40" t="s">
        <v>962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774</v>
      </c>
      <c r="B25" s="38" t="s">
        <v>1031</v>
      </c>
      <c r="C25" s="39"/>
      <c r="D25" s="39"/>
      <c r="E25" s="98"/>
      <c r="F25" s="40" t="s">
        <v>962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775</v>
      </c>
      <c r="B26" s="38" t="s">
        <v>1032</v>
      </c>
      <c r="C26" s="39"/>
      <c r="D26" s="39"/>
      <c r="E26" s="98"/>
      <c r="F26" s="40" t="s">
        <v>962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776</v>
      </c>
      <c r="B27" s="27" t="s">
        <v>1036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1037</v>
      </c>
      <c r="C28" s="28"/>
      <c r="D28" s="28"/>
      <c r="E28" s="29"/>
      <c r="F28" s="40" t="s">
        <v>962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777</v>
      </c>
      <c r="B29" s="79" t="s">
        <v>988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778</v>
      </c>
      <c r="B30" s="38" t="s">
        <v>989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990</v>
      </c>
      <c r="C31" s="39"/>
      <c r="D31" s="39"/>
      <c r="E31" s="98"/>
      <c r="F31" s="40" t="s">
        <v>961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779</v>
      </c>
      <c r="B32" s="38" t="s">
        <v>1067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1068</v>
      </c>
      <c r="C33" s="39"/>
      <c r="D33" s="39"/>
      <c r="E33" s="98"/>
      <c r="F33" s="40" t="s">
        <v>961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780</v>
      </c>
      <c r="B34" s="79" t="s">
        <v>972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781</v>
      </c>
      <c r="B35" s="38" t="s">
        <v>973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974</v>
      </c>
      <c r="C36" s="39"/>
      <c r="D36" s="39"/>
      <c r="E36" s="98"/>
      <c r="F36" s="40" t="s">
        <v>961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782</v>
      </c>
      <c r="B37" s="84" t="s">
        <v>976</v>
      </c>
      <c r="C37" s="39"/>
      <c r="D37" s="39"/>
      <c r="E37" s="98"/>
      <c r="F37" s="40" t="s">
        <v>961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783</v>
      </c>
      <c r="B38" s="38" t="s">
        <v>977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978</v>
      </c>
      <c r="C39" s="39"/>
      <c r="D39" s="67"/>
      <c r="E39" s="68"/>
      <c r="F39" s="40" t="s">
        <v>961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784</v>
      </c>
      <c r="B40" s="38" t="s">
        <v>996</v>
      </c>
      <c r="C40" s="137"/>
      <c r="D40" s="137"/>
      <c r="E40" s="138"/>
      <c r="F40" s="139" t="s">
        <v>963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785</v>
      </c>
      <c r="B41" s="79" t="s">
        <v>975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786</v>
      </c>
      <c r="B42" s="38" t="s">
        <v>1026</v>
      </c>
      <c r="C42" s="39"/>
      <c r="D42" s="39"/>
      <c r="E42" s="98"/>
      <c r="F42" s="40" t="s">
        <v>961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787</v>
      </c>
      <c r="B43" s="38" t="s">
        <v>970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1025</v>
      </c>
      <c r="C44" s="39"/>
      <c r="D44" s="39"/>
      <c r="E44" s="98"/>
      <c r="F44" s="40" t="s">
        <v>961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788</v>
      </c>
      <c r="B45" s="38" t="s">
        <v>1027</v>
      </c>
      <c r="C45" s="39"/>
      <c r="D45" s="39"/>
      <c r="E45" s="98"/>
      <c r="F45" s="40" t="s">
        <v>963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789</v>
      </c>
      <c r="B46" s="38" t="s">
        <v>1063</v>
      </c>
      <c r="C46" s="39"/>
      <c r="D46" s="39"/>
      <c r="E46" s="98"/>
      <c r="F46" s="40" t="s">
        <v>963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790</v>
      </c>
      <c r="B9" s="163" t="s">
        <v>983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791</v>
      </c>
      <c r="B10" s="28" t="s">
        <v>1069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1070</v>
      </c>
      <c r="C11" s="28"/>
      <c r="D11" s="28"/>
      <c r="E11" s="28"/>
      <c r="F11" s="157" t="s">
        <v>961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792</v>
      </c>
      <c r="B12" s="156" t="s">
        <v>1073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793</v>
      </c>
      <c r="B13" s="147" t="s">
        <v>1074</v>
      </c>
      <c r="C13" s="147"/>
      <c r="D13" s="147"/>
      <c r="E13" s="147"/>
      <c r="F13" s="157" t="s">
        <v>961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794</v>
      </c>
      <c r="B14" s="77" t="s">
        <v>964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795</v>
      </c>
      <c r="B15" s="38" t="s">
        <v>1071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980</v>
      </c>
      <c r="C16" s="39"/>
      <c r="D16" s="39"/>
      <c r="E16" s="98"/>
      <c r="F16" s="40" t="s">
        <v>961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796</v>
      </c>
      <c r="B17" s="38" t="s">
        <v>981</v>
      </c>
      <c r="C17" s="39"/>
      <c r="D17" s="39"/>
      <c r="E17" s="98"/>
      <c r="F17" s="40" t="s">
        <v>961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797</v>
      </c>
      <c r="B18" s="160" t="s">
        <v>1102</v>
      </c>
      <c r="C18" s="137"/>
      <c r="D18" s="137"/>
      <c r="E18" s="138"/>
      <c r="F18" s="139" t="s">
        <v>961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798</v>
      </c>
      <c r="B19" s="136" t="s">
        <v>27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799</v>
      </c>
      <c r="B20" s="79" t="s">
        <v>967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800</v>
      </c>
      <c r="B21" s="38" t="s">
        <v>971</v>
      </c>
      <c r="C21" s="39"/>
      <c r="D21" s="39"/>
      <c r="E21" s="98"/>
      <c r="F21" s="40" t="s">
        <v>961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801</v>
      </c>
      <c r="B22" s="79" t="s">
        <v>1006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802</v>
      </c>
      <c r="B23" s="38" t="s">
        <v>1034</v>
      </c>
      <c r="C23" s="39"/>
      <c r="D23" s="39"/>
      <c r="E23" s="98"/>
      <c r="F23" s="40" t="s">
        <v>963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803</v>
      </c>
      <c r="B24" s="38" t="s">
        <v>1007</v>
      </c>
      <c r="C24" s="39"/>
      <c r="D24" s="39"/>
      <c r="E24" s="98"/>
      <c r="F24" s="40" t="s">
        <v>962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804</v>
      </c>
      <c r="B25" s="84" t="s">
        <v>1060</v>
      </c>
      <c r="C25" s="39"/>
      <c r="D25" s="39"/>
      <c r="E25" s="98"/>
      <c r="F25" s="40" t="s">
        <v>963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805</v>
      </c>
      <c r="B26" s="38" t="s">
        <v>1013</v>
      </c>
      <c r="C26" s="39"/>
      <c r="D26" s="39"/>
      <c r="E26" s="98"/>
      <c r="F26" s="40" t="s">
        <v>962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806</v>
      </c>
      <c r="B27" s="38" t="s">
        <v>8</v>
      </c>
      <c r="C27" s="39"/>
      <c r="D27" s="39"/>
      <c r="E27" s="98"/>
      <c r="F27" s="40" t="s">
        <v>962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807</v>
      </c>
      <c r="B28" s="79" t="s">
        <v>999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808</v>
      </c>
      <c r="B29" s="38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1028</v>
      </c>
      <c r="C30" s="39"/>
      <c r="D30" s="39"/>
      <c r="E30" s="98"/>
      <c r="F30" s="40" t="s">
        <v>962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809</v>
      </c>
      <c r="B31" s="38" t="s">
        <v>1030</v>
      </c>
      <c r="C31" s="39"/>
      <c r="D31" s="39"/>
      <c r="E31" s="98"/>
      <c r="F31" s="40" t="s">
        <v>962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810</v>
      </c>
      <c r="B32" s="38" t="s">
        <v>1032</v>
      </c>
      <c r="C32" s="39"/>
      <c r="D32" s="39"/>
      <c r="E32" s="98"/>
      <c r="F32" s="40" t="s">
        <v>962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811</v>
      </c>
      <c r="B33" s="79" t="s">
        <v>975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812</v>
      </c>
      <c r="B34" s="38" t="s">
        <v>1026</v>
      </c>
      <c r="C34" s="39"/>
      <c r="D34" s="39"/>
      <c r="E34" s="98"/>
      <c r="F34" s="40" t="s">
        <v>961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813</v>
      </c>
      <c r="B35" s="315" t="s">
        <v>1053</v>
      </c>
      <c r="C35" s="316"/>
      <c r="D35" s="316"/>
      <c r="E35" s="317"/>
      <c r="F35" s="318" t="s">
        <v>961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814</v>
      </c>
      <c r="B36" s="315" t="s">
        <v>1056</v>
      </c>
      <c r="C36" s="316"/>
      <c r="D36" s="316"/>
      <c r="E36" s="317"/>
      <c r="F36" s="318" t="s">
        <v>961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815</v>
      </c>
      <c r="B37" s="315" t="s">
        <v>1063</v>
      </c>
      <c r="C37" s="316"/>
      <c r="D37" s="316"/>
      <c r="E37" s="317"/>
      <c r="F37" s="318" t="s">
        <v>963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816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817</v>
      </c>
      <c r="B39" s="38" t="s">
        <v>973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974</v>
      </c>
      <c r="C40" s="39"/>
      <c r="D40" s="39"/>
      <c r="E40" s="98"/>
      <c r="F40" s="40" t="s">
        <v>961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818</v>
      </c>
      <c r="B41" s="84" t="s">
        <v>976</v>
      </c>
      <c r="C41" s="39"/>
      <c r="D41" s="39"/>
      <c r="E41" s="98"/>
      <c r="F41" s="40" t="s">
        <v>961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819</v>
      </c>
      <c r="B42" s="38" t="s">
        <v>1014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1015</v>
      </c>
      <c r="C43" s="39"/>
      <c r="D43" s="39"/>
      <c r="E43" s="98"/>
      <c r="F43" s="40" t="s">
        <v>1016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820</v>
      </c>
      <c r="B44" s="77" t="s">
        <v>1087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821</v>
      </c>
      <c r="B45" s="38" t="s">
        <v>1091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1092</v>
      </c>
      <c r="C46" s="39"/>
      <c r="D46" s="39"/>
      <c r="E46" s="98"/>
      <c r="F46" s="40" t="s">
        <v>961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822</v>
      </c>
      <c r="B47" s="38" t="s">
        <v>26</v>
      </c>
      <c r="C47" s="39"/>
      <c r="D47" s="39"/>
      <c r="E47" s="98"/>
      <c r="F47" s="40" t="s">
        <v>961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823</v>
      </c>
      <c r="B9" s="136" t="s">
        <v>1075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824</v>
      </c>
      <c r="B10" s="79" t="s">
        <v>1006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825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1112</v>
      </c>
      <c r="C12" s="39"/>
      <c r="D12" s="39"/>
      <c r="E12" s="98" t="s">
        <v>1072</v>
      </c>
      <c r="F12" s="40" t="s">
        <v>962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826</v>
      </c>
      <c r="B13" s="38" t="s">
        <v>12</v>
      </c>
      <c r="C13" s="39"/>
      <c r="D13" s="39"/>
      <c r="E13" s="98"/>
      <c r="F13" s="40" t="s">
        <v>963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827</v>
      </c>
      <c r="B14" s="38" t="s">
        <v>1051</v>
      </c>
      <c r="C14" s="39"/>
      <c r="D14" s="39"/>
      <c r="E14" s="98"/>
      <c r="F14" s="40" t="s">
        <v>963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828</v>
      </c>
      <c r="B15" s="38" t="s">
        <v>1079</v>
      </c>
      <c r="C15" s="39"/>
      <c r="D15" s="39"/>
      <c r="E15" s="98"/>
      <c r="F15" s="40" t="s">
        <v>963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829</v>
      </c>
      <c r="B16" s="38" t="s">
        <v>13</v>
      </c>
      <c r="C16" s="39"/>
      <c r="D16" s="39"/>
      <c r="E16" s="98"/>
      <c r="F16" s="40" t="s">
        <v>962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830</v>
      </c>
      <c r="B17" s="38" t="s">
        <v>14</v>
      </c>
      <c r="C17" s="39"/>
      <c r="D17" s="39"/>
      <c r="E17" s="98"/>
      <c r="F17" s="40" t="s">
        <v>962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831</v>
      </c>
      <c r="B18" s="38" t="s">
        <v>15</v>
      </c>
      <c r="C18" s="39"/>
      <c r="D18" s="39"/>
      <c r="E18" s="98"/>
      <c r="F18" s="40" t="s">
        <v>962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832</v>
      </c>
      <c r="B19" s="84" t="s">
        <v>1052</v>
      </c>
      <c r="C19" s="39"/>
      <c r="D19" s="39"/>
      <c r="E19" s="98"/>
      <c r="F19" s="40" t="s">
        <v>963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833</v>
      </c>
      <c r="B20" s="38" t="s">
        <v>16</v>
      </c>
      <c r="C20" s="39"/>
      <c r="D20" s="39"/>
      <c r="E20" s="98"/>
      <c r="F20" s="40" t="s">
        <v>963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834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19</v>
      </c>
      <c r="C22" s="39"/>
      <c r="D22" s="39"/>
      <c r="E22" s="98"/>
      <c r="F22" s="40" t="s">
        <v>962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835</v>
      </c>
      <c r="B23" s="38" t="s">
        <v>20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19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1080</v>
      </c>
      <c r="C25" s="137"/>
      <c r="D25" s="137"/>
      <c r="E25" s="138"/>
      <c r="F25" s="139" t="s">
        <v>962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836</v>
      </c>
      <c r="B26" s="38" t="s">
        <v>21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1113</v>
      </c>
      <c r="C27" s="137"/>
      <c r="D27" s="137"/>
      <c r="E27" s="138"/>
      <c r="F27" s="139" t="s">
        <v>962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837</v>
      </c>
      <c r="B28" s="38" t="s">
        <v>22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1082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1081</v>
      </c>
      <c r="C30" s="39"/>
      <c r="D30" s="39"/>
      <c r="E30" s="98"/>
      <c r="F30" s="40" t="s">
        <v>962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965</v>
      </c>
      <c r="D31" s="70"/>
      <c r="E31" s="72"/>
      <c r="F31" s="70" t="s">
        <v>952</v>
      </c>
      <c r="G31" s="72"/>
      <c r="H31" s="70" t="s">
        <v>959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960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1083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838</v>
      </c>
      <c r="B10" s="77" t="s">
        <v>1084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839</v>
      </c>
      <c r="B11" s="27" t="s">
        <v>1085</v>
      </c>
      <c r="C11" s="152"/>
      <c r="D11" s="152"/>
      <c r="E11" s="152"/>
      <c r="F11" s="154" t="s">
        <v>962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840</v>
      </c>
      <c r="B12" s="27" t="s">
        <v>1086</v>
      </c>
      <c r="C12" s="152"/>
      <c r="D12" s="152"/>
      <c r="E12" s="152"/>
      <c r="F12" s="154" t="s">
        <v>962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23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841</v>
      </c>
      <c r="B14" s="77" t="s">
        <v>999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842</v>
      </c>
      <c r="B15" s="152" t="s">
        <v>24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25</v>
      </c>
      <c r="C16" s="152"/>
      <c r="D16" s="152"/>
      <c r="E16" s="152"/>
      <c r="F16" s="154" t="s">
        <v>962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843</v>
      </c>
      <c r="B17" s="152" t="s">
        <v>685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1028</v>
      </c>
      <c r="C18" s="152"/>
      <c r="D18" s="152"/>
      <c r="E18" s="152"/>
      <c r="F18" s="154" t="s">
        <v>962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1087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844</v>
      </c>
      <c r="B20" s="152" t="s">
        <v>916</v>
      </c>
      <c r="C20" s="152"/>
      <c r="D20" s="152"/>
      <c r="E20" s="152"/>
      <c r="F20" s="154" t="s">
        <v>961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845</v>
      </c>
      <c r="B21" s="28" t="s">
        <v>1091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1092</v>
      </c>
      <c r="C22" s="28"/>
      <c r="D22" s="28"/>
      <c r="E22" s="28"/>
      <c r="F22" s="157" t="s">
        <v>961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846</v>
      </c>
      <c r="B23" s="28" t="s">
        <v>26</v>
      </c>
      <c r="C23" s="28"/>
      <c r="D23" s="28"/>
      <c r="E23" s="28"/>
      <c r="F23" s="157" t="s">
        <v>961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847</v>
      </c>
      <c r="B24" s="28" t="s">
        <v>673</v>
      </c>
      <c r="C24" s="28"/>
      <c r="D24" s="28"/>
      <c r="E24" s="28"/>
      <c r="F24" s="157" t="s">
        <v>962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848</v>
      </c>
      <c r="B25" s="28" t="s">
        <v>914</v>
      </c>
      <c r="C25" s="28"/>
      <c r="D25" s="28"/>
      <c r="E25" s="28"/>
      <c r="F25" s="157" t="s">
        <v>963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849</v>
      </c>
      <c r="B26" s="28" t="s">
        <v>676</v>
      </c>
      <c r="C26" s="28"/>
      <c r="D26" s="28"/>
      <c r="E26" s="28"/>
      <c r="F26" s="157" t="s">
        <v>961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915</v>
      </c>
      <c r="B27" s="28" t="s">
        <v>1093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683</v>
      </c>
      <c r="C28" s="28"/>
      <c r="D28" s="28"/>
      <c r="E28" s="28"/>
      <c r="F28" s="157" t="s">
        <v>961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850</v>
      </c>
      <c r="B29" s="358" t="s">
        <v>1090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851</v>
      </c>
      <c r="B30" s="79" t="s">
        <v>1088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852</v>
      </c>
      <c r="B31" s="38" t="s">
        <v>1089</v>
      </c>
      <c r="C31" s="39"/>
      <c r="D31" s="39"/>
      <c r="E31" s="98"/>
      <c r="F31" s="40" t="s">
        <v>1018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853</v>
      </c>
      <c r="B32" s="79" t="s">
        <v>1109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854</v>
      </c>
      <c r="B33" s="38" t="s">
        <v>920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921</v>
      </c>
      <c r="C34" s="39"/>
      <c r="D34" s="39"/>
      <c r="E34" s="98"/>
      <c r="F34" s="40" t="s">
        <v>1018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855</v>
      </c>
      <c r="B35" s="79" t="s">
        <v>988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856</v>
      </c>
      <c r="B36" s="38" t="s">
        <v>989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990</v>
      </c>
      <c r="C37" s="39"/>
      <c r="D37" s="39"/>
      <c r="E37" s="98"/>
      <c r="F37" s="40" t="s">
        <v>961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857</v>
      </c>
      <c r="B38" s="79" t="s">
        <v>972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858</v>
      </c>
      <c r="B39" s="38" t="s">
        <v>973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974</v>
      </c>
      <c r="C40" s="39"/>
      <c r="D40" s="39"/>
      <c r="E40" s="98"/>
      <c r="F40" s="40" t="s">
        <v>961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922</v>
      </c>
      <c r="B41" s="38" t="s">
        <v>1096</v>
      </c>
      <c r="C41" s="39"/>
      <c r="D41" s="39"/>
      <c r="E41" s="98"/>
      <c r="F41" s="40" t="s">
        <v>961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923</v>
      </c>
      <c r="B42" s="38" t="s">
        <v>976</v>
      </c>
      <c r="C42" s="39"/>
      <c r="D42" s="39"/>
      <c r="E42" s="98"/>
      <c r="F42" s="40" t="s">
        <v>961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924</v>
      </c>
      <c r="B43" s="169" t="s">
        <v>964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925</v>
      </c>
      <c r="B44" s="160" t="s">
        <v>981</v>
      </c>
      <c r="C44" s="137"/>
      <c r="D44" s="137"/>
      <c r="E44" s="138"/>
      <c r="F44" s="139" t="s">
        <v>961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965</v>
      </c>
      <c r="D45" s="70"/>
      <c r="E45" s="72"/>
      <c r="F45" s="70" t="s">
        <v>952</v>
      </c>
      <c r="G45" s="72"/>
      <c r="H45" s="70" t="s">
        <v>959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960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872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70</v>
      </c>
      <c r="B9" s="77" t="s">
        <v>983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71</v>
      </c>
      <c r="B10" s="100" t="s">
        <v>984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1117</v>
      </c>
      <c r="C11" s="39"/>
      <c r="D11" s="67"/>
      <c r="E11" s="68"/>
      <c r="F11" s="40" t="s">
        <v>961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78</v>
      </c>
      <c r="B12" s="77" t="s">
        <v>985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79</v>
      </c>
      <c r="B13" s="27" t="s">
        <v>986</v>
      </c>
      <c r="C13" s="39"/>
      <c r="D13" s="67"/>
      <c r="E13" s="68"/>
      <c r="F13" s="40" t="s">
        <v>961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907</v>
      </c>
      <c r="B14" s="116" t="s">
        <v>964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908</v>
      </c>
      <c r="B15" s="100" t="s">
        <v>979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980</v>
      </c>
      <c r="C16" s="28"/>
      <c r="D16" s="28"/>
      <c r="E16" s="29"/>
      <c r="F16" s="40" t="s">
        <v>961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909</v>
      </c>
      <c r="B17" s="100" t="s">
        <v>981</v>
      </c>
      <c r="C17" s="28"/>
      <c r="D17" s="28"/>
      <c r="E17" s="29"/>
      <c r="F17" s="30" t="s">
        <v>961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910</v>
      </c>
      <c r="B18" s="182" t="s">
        <v>1102</v>
      </c>
      <c r="C18" s="14"/>
      <c r="D18" s="14"/>
      <c r="E18" s="122"/>
      <c r="F18" s="13" t="s">
        <v>961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80</v>
      </c>
      <c r="B19" s="133" t="s">
        <v>1038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81</v>
      </c>
      <c r="B20" s="77" t="s">
        <v>967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82</v>
      </c>
      <c r="B21" s="38" t="s">
        <v>1024</v>
      </c>
      <c r="C21" s="39"/>
      <c r="D21" s="39"/>
      <c r="E21" s="98"/>
      <c r="F21" s="30" t="s">
        <v>961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83</v>
      </c>
      <c r="B22" s="27" t="s">
        <v>971</v>
      </c>
      <c r="C22" s="28"/>
      <c r="D22" s="28"/>
      <c r="E22" s="29"/>
      <c r="F22" s="40" t="s">
        <v>961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84</v>
      </c>
      <c r="B23" s="27" t="s">
        <v>987</v>
      </c>
      <c r="C23" s="28"/>
      <c r="D23" s="28"/>
      <c r="E23" s="29"/>
      <c r="F23" s="40" t="s">
        <v>961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85</v>
      </c>
      <c r="B24" s="79" t="s">
        <v>999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86</v>
      </c>
      <c r="B25" s="38" t="s">
        <v>1029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1028</v>
      </c>
      <c r="C26" s="28"/>
      <c r="D26" s="28"/>
      <c r="E26" s="29"/>
      <c r="F26" s="40" t="s">
        <v>962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87</v>
      </c>
      <c r="B27" s="38" t="s">
        <v>1031</v>
      </c>
      <c r="C27" s="28"/>
      <c r="D27" s="28"/>
      <c r="E27" s="29"/>
      <c r="F27" s="40" t="s">
        <v>962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88</v>
      </c>
      <c r="B28" s="38" t="s">
        <v>1032</v>
      </c>
      <c r="C28" s="28"/>
      <c r="D28" s="28"/>
      <c r="E28" s="29"/>
      <c r="F28" s="40" t="s">
        <v>962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89</v>
      </c>
      <c r="B29" s="38" t="s">
        <v>1036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1037</v>
      </c>
      <c r="C30" s="28"/>
      <c r="D30" s="28"/>
      <c r="E30" s="29"/>
      <c r="F30" s="40" t="s">
        <v>962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90</v>
      </c>
      <c r="B31" s="79" t="s">
        <v>1077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91</v>
      </c>
      <c r="B32" s="38" t="s">
        <v>1097</v>
      </c>
      <c r="C32" s="28"/>
      <c r="D32" s="28"/>
      <c r="E32" s="29"/>
      <c r="F32" s="40" t="s">
        <v>962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92</v>
      </c>
      <c r="B33" s="79" t="s">
        <v>988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93</v>
      </c>
      <c r="B34" s="38" t="s">
        <v>989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990</v>
      </c>
      <c r="C35" s="28"/>
      <c r="D35" s="28"/>
      <c r="E35" s="29"/>
      <c r="F35" s="40" t="s">
        <v>961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94</v>
      </c>
      <c r="B36" s="79" t="s">
        <v>972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95</v>
      </c>
      <c r="B37" s="38" t="s">
        <v>973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974</v>
      </c>
      <c r="C38" s="39"/>
      <c r="D38" s="39"/>
      <c r="E38" s="98"/>
      <c r="F38" s="40" t="s">
        <v>961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96</v>
      </c>
      <c r="B39" s="38" t="s">
        <v>976</v>
      </c>
      <c r="C39" s="39"/>
      <c r="D39" s="39"/>
      <c r="E39" s="98"/>
      <c r="F39" s="40" t="s">
        <v>961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97</v>
      </c>
      <c r="B40" s="38" t="s">
        <v>977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978</v>
      </c>
      <c r="C41" s="39"/>
      <c r="D41" s="39"/>
      <c r="E41" s="98"/>
      <c r="F41" s="40" t="s">
        <v>961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98</v>
      </c>
      <c r="B42" s="84" t="s">
        <v>996</v>
      </c>
      <c r="C42" s="39"/>
      <c r="D42" s="39"/>
      <c r="E42" s="98"/>
      <c r="F42" s="40" t="s">
        <v>963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99</v>
      </c>
      <c r="B43" s="84" t="s">
        <v>1104</v>
      </c>
      <c r="C43" s="39"/>
      <c r="D43" s="67"/>
      <c r="E43" s="68"/>
      <c r="F43" s="40" t="s">
        <v>963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100</v>
      </c>
      <c r="B44" s="79" t="s">
        <v>975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101</v>
      </c>
      <c r="B45" s="38" t="s">
        <v>1026</v>
      </c>
      <c r="C45" s="39"/>
      <c r="D45" s="39"/>
      <c r="E45" s="98"/>
      <c r="F45" s="40" t="s">
        <v>961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2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1094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859</v>
      </c>
      <c r="B10" s="77" t="s">
        <v>1088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860</v>
      </c>
      <c r="B11" s="100" t="s">
        <v>1095</v>
      </c>
      <c r="C11" s="152"/>
      <c r="D11" s="152"/>
      <c r="E11" s="152"/>
      <c r="F11" s="154" t="s">
        <v>961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861</v>
      </c>
      <c r="B12" s="77" t="s">
        <v>972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862</v>
      </c>
      <c r="B13" s="27" t="s">
        <v>973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974</v>
      </c>
      <c r="C14" s="152"/>
      <c r="D14" s="152"/>
      <c r="E14" s="152"/>
      <c r="F14" s="154" t="s">
        <v>961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863</v>
      </c>
      <c r="B15" s="27" t="s">
        <v>976</v>
      </c>
      <c r="C15" s="152"/>
      <c r="D15" s="152"/>
      <c r="E15" s="152"/>
      <c r="F15" s="154" t="s">
        <v>961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864</v>
      </c>
      <c r="B16" s="330" t="s">
        <v>964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865</v>
      </c>
      <c r="B17" s="300" t="s">
        <v>981</v>
      </c>
      <c r="C17" s="14"/>
      <c r="D17" s="14"/>
      <c r="E17" s="14"/>
      <c r="F17" s="13" t="s">
        <v>961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866</v>
      </c>
      <c r="B18" s="300" t="s">
        <v>684</v>
      </c>
      <c r="C18" s="14"/>
      <c r="D18" s="14"/>
      <c r="E18" s="14"/>
      <c r="F18" s="13" t="s">
        <v>961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867</v>
      </c>
      <c r="B19" s="330" t="s">
        <v>975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868</v>
      </c>
      <c r="B20" s="126" t="s">
        <v>30</v>
      </c>
      <c r="C20" s="113"/>
      <c r="D20" s="113"/>
      <c r="E20" s="113"/>
      <c r="F20" s="105" t="s">
        <v>961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869</v>
      </c>
      <c r="B21" s="126" t="s">
        <v>28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29</v>
      </c>
      <c r="C22" s="113"/>
      <c r="D22" s="113"/>
      <c r="E22" s="113"/>
      <c r="F22" s="105" t="s">
        <v>961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1001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900</v>
      </c>
      <c r="B24" s="28" t="s">
        <v>901</v>
      </c>
      <c r="C24" s="28"/>
      <c r="D24" s="28"/>
      <c r="E24" s="28"/>
      <c r="F24" s="157" t="s">
        <v>961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965</v>
      </c>
      <c r="D40" s="70"/>
      <c r="E40" s="72"/>
      <c r="F40" s="70" t="s">
        <v>952</v>
      </c>
      <c r="G40" s="72"/>
      <c r="H40" s="70" t="s">
        <v>959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960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O322"/>
  <sheetViews>
    <sheetView showZeros="0" tabSelected="1" view="pageBreakPreview" zoomScaleNormal="80" zoomScaleSheetLayoutView="100" zoomScalePageLayoutView="0" workbookViewId="0" topLeftCell="A1">
      <selection activeCell="H226" sqref="H226:K226"/>
    </sheetView>
  </sheetViews>
  <sheetFormatPr defaultColWidth="11.421875" defaultRowHeight="12.75"/>
  <cols>
    <col min="1" max="1" width="6.710937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2.421875" style="370" customWidth="1"/>
    <col min="6" max="6" width="4.57421875" style="497" customWidth="1"/>
    <col min="7" max="7" width="9.7109375" style="370" customWidth="1"/>
    <col min="8" max="8" width="4.28125" style="370" customWidth="1"/>
    <col min="9" max="9" width="14.57421875" style="370" customWidth="1"/>
    <col min="10" max="10" width="4.28125" style="370" customWidth="1"/>
    <col min="11" max="11" width="12.7109375" style="370" customWidth="1"/>
    <col min="12" max="12" width="2.28125" style="370" customWidth="1"/>
    <col min="13" max="13" width="11.57421875" style="370" customWidth="1"/>
    <col min="14" max="14" width="11.57421875" style="508" customWidth="1"/>
    <col min="15" max="15" width="15.00390625" style="396" customWidth="1"/>
    <col min="16" max="16" width="21.8515625" style="370" customWidth="1"/>
    <col min="17" max="17" width="11.421875" style="393" customWidth="1"/>
    <col min="18" max="19" width="11.421875" style="508" customWidth="1"/>
    <col min="20" max="67" width="11.421875" style="55" customWidth="1"/>
    <col min="68" max="16384" width="11.421875" style="369" customWidth="1"/>
  </cols>
  <sheetData>
    <row r="1" ht="18" customHeight="1" thickBot="1">
      <c r="E1" s="371" t="s">
        <v>953</v>
      </c>
    </row>
    <row r="2" spans="1:15" ht="18" customHeight="1" thickTop="1">
      <c r="A2" s="397"/>
      <c r="B2" s="372" t="s">
        <v>944</v>
      </c>
      <c r="C2" s="373"/>
      <c r="D2" s="374" t="s">
        <v>1401</v>
      </c>
      <c r="E2" s="374"/>
      <c r="F2" s="498"/>
      <c r="G2" s="374"/>
      <c r="H2" s="690" t="s">
        <v>1121</v>
      </c>
      <c r="I2" s="691"/>
      <c r="J2" s="691"/>
      <c r="K2" s="692"/>
      <c r="L2" s="398"/>
      <c r="M2" s="399" t="s">
        <v>942</v>
      </c>
      <c r="N2" s="531"/>
      <c r="O2" s="400"/>
    </row>
    <row r="3" spans="1:15" ht="18" customHeight="1" thickBot="1">
      <c r="A3" s="401"/>
      <c r="B3" s="375" t="s">
        <v>945</v>
      </c>
      <c r="C3" s="376"/>
      <c r="D3" s="377"/>
      <c r="E3" s="377"/>
      <c r="G3" s="377"/>
      <c r="H3" s="684" t="s">
        <v>1536</v>
      </c>
      <c r="I3" s="685"/>
      <c r="J3" s="685"/>
      <c r="K3" s="686"/>
      <c r="L3" s="402"/>
      <c r="M3" s="403" t="s">
        <v>1220</v>
      </c>
      <c r="N3" s="532"/>
      <c r="O3" s="404"/>
    </row>
    <row r="4" spans="1:15" ht="18" customHeight="1" thickTop="1">
      <c r="A4" s="401"/>
      <c r="B4" s="378" t="s">
        <v>946</v>
      </c>
      <c r="C4" s="376"/>
      <c r="D4" s="377" t="s">
        <v>1402</v>
      </c>
      <c r="E4" s="377"/>
      <c r="G4" s="377"/>
      <c r="H4" s="401" t="s">
        <v>947</v>
      </c>
      <c r="J4" s="401"/>
      <c r="L4" s="401"/>
      <c r="M4" s="405"/>
      <c r="N4" s="533"/>
      <c r="O4" s="406"/>
    </row>
    <row r="5" spans="1:15" ht="18" customHeight="1" thickBot="1">
      <c r="A5" s="407"/>
      <c r="B5" s="379"/>
      <c r="C5" s="380"/>
      <c r="D5" s="381"/>
      <c r="E5" s="381"/>
      <c r="F5" s="499"/>
      <c r="G5" s="381"/>
      <c r="H5" s="407" t="s">
        <v>948</v>
      </c>
      <c r="I5" s="390"/>
      <c r="J5" s="407"/>
      <c r="K5" s="408"/>
      <c r="L5" s="409"/>
      <c r="M5" s="410"/>
      <c r="N5" s="534"/>
      <c r="O5" s="411"/>
    </row>
    <row r="6" spans="1:15" ht="15" customHeight="1" thickTop="1">
      <c r="A6" s="412"/>
      <c r="B6" s="382"/>
      <c r="C6" s="382"/>
      <c r="D6" s="382"/>
      <c r="E6" s="382"/>
      <c r="F6" s="500"/>
      <c r="G6" s="413"/>
      <c r="H6" s="414"/>
      <c r="I6" s="415"/>
      <c r="J6" s="415" t="s">
        <v>955</v>
      </c>
      <c r="K6" s="415"/>
      <c r="L6" s="415"/>
      <c r="M6" s="416"/>
      <c r="N6" s="425"/>
      <c r="O6" s="393"/>
    </row>
    <row r="7" spans="1:16" ht="15" customHeight="1">
      <c r="A7" s="412" t="s">
        <v>949</v>
      </c>
      <c r="B7" s="382"/>
      <c r="C7" s="383" t="s">
        <v>950</v>
      </c>
      <c r="D7" s="382"/>
      <c r="E7" s="382"/>
      <c r="F7" s="501" t="s">
        <v>18</v>
      </c>
      <c r="G7" s="413" t="s">
        <v>956</v>
      </c>
      <c r="H7" s="417" t="s">
        <v>957</v>
      </c>
      <c r="I7" s="417"/>
      <c r="J7" s="687" t="s">
        <v>462</v>
      </c>
      <c r="K7" s="688"/>
      <c r="L7" s="687" t="s">
        <v>943</v>
      </c>
      <c r="M7" s="689"/>
      <c r="N7" s="417"/>
      <c r="O7" s="418"/>
      <c r="P7" s="419"/>
    </row>
    <row r="8" spans="1:16" ht="9.75" customHeight="1" thickBot="1">
      <c r="A8" s="420"/>
      <c r="B8" s="384"/>
      <c r="C8" s="384"/>
      <c r="D8" s="384"/>
      <c r="E8" s="384"/>
      <c r="F8" s="502"/>
      <c r="G8" s="422"/>
      <c r="H8" s="384"/>
      <c r="I8" s="384"/>
      <c r="J8" s="421"/>
      <c r="K8" s="423"/>
      <c r="L8" s="384"/>
      <c r="M8" s="424"/>
      <c r="N8" s="425"/>
      <c r="O8" s="425"/>
      <c r="P8" s="419"/>
    </row>
    <row r="9" spans="1:67" s="505" customFormat="1" ht="13.5" customHeight="1" thickTop="1">
      <c r="A9" s="506" t="s">
        <v>1209</v>
      </c>
      <c r="B9" s="700" t="s">
        <v>1088</v>
      </c>
      <c r="C9" s="700"/>
      <c r="D9" s="700"/>
      <c r="E9" s="700"/>
      <c r="F9" s="514"/>
      <c r="G9" s="507"/>
      <c r="H9" s="517"/>
      <c r="I9" s="513"/>
      <c r="J9" s="516"/>
      <c r="K9" s="513">
        <f>G9*I9</f>
        <v>0</v>
      </c>
      <c r="L9" s="516"/>
      <c r="M9" s="511"/>
      <c r="N9" s="535"/>
      <c r="O9" s="393" t="s">
        <v>1130</v>
      </c>
      <c r="P9" s="510"/>
      <c r="Q9" s="510"/>
      <c r="R9" s="444"/>
      <c r="S9" s="510"/>
      <c r="T9" s="509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</row>
    <row r="10" spans="1:67" s="442" customFormat="1" ht="12.75" customHeight="1">
      <c r="A10" s="440" t="s">
        <v>32</v>
      </c>
      <c r="B10" s="693" t="s">
        <v>1222</v>
      </c>
      <c r="C10" s="693"/>
      <c r="D10" s="693"/>
      <c r="E10" s="693"/>
      <c r="F10" s="503" t="s">
        <v>1223</v>
      </c>
      <c r="G10" s="447"/>
      <c r="H10" s="443"/>
      <c r="I10" s="449"/>
      <c r="J10" s="512"/>
      <c r="K10" s="449">
        <v>3246</v>
      </c>
      <c r="L10" s="512"/>
      <c r="M10" s="441"/>
      <c r="N10" s="535"/>
      <c r="O10" s="393" t="s">
        <v>1224</v>
      </c>
      <c r="P10" s="510"/>
      <c r="Q10" s="510"/>
      <c r="S10" s="510"/>
      <c r="T10" s="509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</row>
    <row r="11" spans="1:67" s="505" customFormat="1" ht="13.5" customHeight="1">
      <c r="A11" s="496" t="s">
        <v>1249</v>
      </c>
      <c r="B11" s="680" t="s">
        <v>1125</v>
      </c>
      <c r="C11" s="680"/>
      <c r="D11" s="680"/>
      <c r="E11" s="680"/>
      <c r="F11" s="503"/>
      <c r="G11" s="447"/>
      <c r="H11" s="443"/>
      <c r="I11" s="449"/>
      <c r="J11" s="512"/>
      <c r="K11" s="449">
        <f>G11*I11</f>
        <v>0</v>
      </c>
      <c r="L11" s="512"/>
      <c r="M11" s="441"/>
      <c r="N11" s="535"/>
      <c r="O11" s="393" t="s">
        <v>1131</v>
      </c>
      <c r="P11" s="510"/>
      <c r="Q11" s="529"/>
      <c r="R11" s="510"/>
      <c r="S11" s="510"/>
      <c r="T11" s="509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</row>
    <row r="12" spans="1:67" s="442" customFormat="1" ht="12.75" customHeight="1">
      <c r="A12" s="440" t="s">
        <v>1250</v>
      </c>
      <c r="B12" s="693" t="s">
        <v>1177</v>
      </c>
      <c r="C12" s="693"/>
      <c r="D12" s="693"/>
      <c r="E12" s="693"/>
      <c r="F12" s="503" t="s">
        <v>1126</v>
      </c>
      <c r="G12" s="447">
        <v>22.3</v>
      </c>
      <c r="H12" s="443"/>
      <c r="I12" s="449">
        <v>18.32</v>
      </c>
      <c r="J12" s="512"/>
      <c r="K12" s="449">
        <f>SUM(G12*I12)</f>
        <v>408.536</v>
      </c>
      <c r="L12" s="512"/>
      <c r="M12" s="441"/>
      <c r="N12" s="535"/>
      <c r="O12" s="393" t="s">
        <v>1178</v>
      </c>
      <c r="P12" s="510"/>
      <c r="Q12" s="510"/>
      <c r="S12" s="510"/>
      <c r="T12" s="509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</row>
    <row r="13" spans="1:67" s="442" customFormat="1" ht="12.75" customHeight="1">
      <c r="A13" s="440" t="s">
        <v>1365</v>
      </c>
      <c r="B13" s="693" t="s">
        <v>1225</v>
      </c>
      <c r="C13" s="693"/>
      <c r="D13" s="693"/>
      <c r="E13" s="693"/>
      <c r="F13" s="503" t="s">
        <v>1126</v>
      </c>
      <c r="G13" s="447">
        <v>14.25</v>
      </c>
      <c r="H13" s="443"/>
      <c r="I13" s="449">
        <v>35.24</v>
      </c>
      <c r="J13" s="512"/>
      <c r="K13" s="449">
        <f aca="true" t="shared" si="0" ref="K13:K30">SUM(G13*I13)</f>
        <v>502.17</v>
      </c>
      <c r="L13" s="512"/>
      <c r="M13" s="441"/>
      <c r="N13" s="535"/>
      <c r="O13" s="393" t="s">
        <v>1226</v>
      </c>
      <c r="P13" s="510"/>
      <c r="Q13" s="510"/>
      <c r="S13" s="510"/>
      <c r="T13" s="509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</row>
    <row r="14" spans="1:67" s="442" customFormat="1" ht="12.75" customHeight="1">
      <c r="A14" s="440" t="s">
        <v>1366</v>
      </c>
      <c r="B14" s="693" t="s">
        <v>1227</v>
      </c>
      <c r="C14" s="693"/>
      <c r="D14" s="693"/>
      <c r="E14" s="693"/>
      <c r="F14" s="503" t="s">
        <v>1126</v>
      </c>
      <c r="G14" s="447">
        <v>30</v>
      </c>
      <c r="H14" s="443"/>
      <c r="I14" s="449">
        <v>7.05</v>
      </c>
      <c r="J14" s="512"/>
      <c r="K14" s="449">
        <f t="shared" si="0"/>
        <v>211.5</v>
      </c>
      <c r="L14" s="512"/>
      <c r="M14" s="441"/>
      <c r="N14" s="535"/>
      <c r="O14" s="393" t="s">
        <v>1228</v>
      </c>
      <c r="P14" s="510"/>
      <c r="Q14" s="510"/>
      <c r="S14" s="510"/>
      <c r="T14" s="509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</row>
    <row r="15" spans="1:67" s="442" customFormat="1" ht="12.75" customHeight="1">
      <c r="A15" s="440" t="s">
        <v>1367</v>
      </c>
      <c r="B15" s="693" t="s">
        <v>1229</v>
      </c>
      <c r="C15" s="693"/>
      <c r="D15" s="693"/>
      <c r="E15" s="693"/>
      <c r="F15" s="503" t="s">
        <v>1126</v>
      </c>
      <c r="G15" s="447">
        <v>10.92</v>
      </c>
      <c r="H15" s="443"/>
      <c r="I15" s="449">
        <v>11.28</v>
      </c>
      <c r="J15" s="512"/>
      <c r="K15" s="449">
        <f t="shared" si="0"/>
        <v>123.1776</v>
      </c>
      <c r="L15" s="512"/>
      <c r="M15" s="441"/>
      <c r="N15" s="535"/>
      <c r="O15" s="393" t="s">
        <v>1179</v>
      </c>
      <c r="P15" s="510"/>
      <c r="Q15" s="510"/>
      <c r="R15" s="453"/>
      <c r="S15" s="510"/>
      <c r="T15" s="509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</row>
    <row r="16" spans="1:67" s="505" customFormat="1" ht="13.5" customHeight="1">
      <c r="A16" s="440" t="s">
        <v>1368</v>
      </c>
      <c r="B16" s="527" t="s">
        <v>1169</v>
      </c>
      <c r="C16" s="527"/>
      <c r="D16" s="527"/>
      <c r="E16" s="527"/>
      <c r="F16" s="503" t="s">
        <v>1126</v>
      </c>
      <c r="G16" s="447">
        <v>17.95</v>
      </c>
      <c r="H16" s="443"/>
      <c r="I16" s="449">
        <v>9.29</v>
      </c>
      <c r="J16" s="512"/>
      <c r="K16" s="449">
        <f t="shared" si="0"/>
        <v>166.75549999999998</v>
      </c>
      <c r="L16" s="512"/>
      <c r="M16" s="441"/>
      <c r="N16" s="535"/>
      <c r="O16" s="393" t="s">
        <v>1170</v>
      </c>
      <c r="P16" s="510"/>
      <c r="Q16" s="510"/>
      <c r="R16" s="546"/>
      <c r="S16" s="530"/>
      <c r="T16" s="509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</row>
    <row r="17" spans="1:67" s="505" customFormat="1" ht="13.5" customHeight="1">
      <c r="A17" s="440" t="s">
        <v>1369</v>
      </c>
      <c r="B17" s="693" t="s">
        <v>1230</v>
      </c>
      <c r="C17" s="693"/>
      <c r="D17" s="693"/>
      <c r="E17" s="693"/>
      <c r="F17" s="503" t="s">
        <v>1123</v>
      </c>
      <c r="G17" s="447">
        <v>2</v>
      </c>
      <c r="H17" s="443"/>
      <c r="I17" s="449">
        <v>14.66</v>
      </c>
      <c r="J17" s="512"/>
      <c r="K17" s="449">
        <f t="shared" si="0"/>
        <v>29.32</v>
      </c>
      <c r="L17" s="512"/>
      <c r="M17" s="441"/>
      <c r="N17" s="535"/>
      <c r="O17" s="393" t="s">
        <v>1231</v>
      </c>
      <c r="P17" s="510"/>
      <c r="Q17" s="510"/>
      <c r="R17" s="540"/>
      <c r="S17" s="510"/>
      <c r="T17" s="509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</row>
    <row r="18" spans="1:67" s="505" customFormat="1" ht="13.5" customHeight="1">
      <c r="A18" s="440" t="s">
        <v>1370</v>
      </c>
      <c r="B18" s="527" t="s">
        <v>1232</v>
      </c>
      <c r="C18" s="527"/>
      <c r="D18" s="527"/>
      <c r="E18" s="527"/>
      <c r="F18" s="503" t="s">
        <v>1126</v>
      </c>
      <c r="G18" s="447">
        <v>15.54</v>
      </c>
      <c r="H18" s="443"/>
      <c r="I18" s="449">
        <v>12.4</v>
      </c>
      <c r="J18" s="512"/>
      <c r="K18" s="449">
        <f t="shared" si="0"/>
        <v>192.696</v>
      </c>
      <c r="L18" s="512"/>
      <c r="M18" s="441"/>
      <c r="N18" s="535"/>
      <c r="O18" s="393" t="s">
        <v>1233</v>
      </c>
      <c r="P18" s="510"/>
      <c r="Q18" s="510">
        <f>Q16*Q17</f>
        <v>0</v>
      </c>
      <c r="R18" s="546"/>
      <c r="S18" s="510"/>
      <c r="T18" s="509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</row>
    <row r="19" spans="1:67" s="505" customFormat="1" ht="13.5" customHeight="1">
      <c r="A19" s="440" t="s">
        <v>1371</v>
      </c>
      <c r="B19" s="693" t="s">
        <v>1234</v>
      </c>
      <c r="C19" s="693"/>
      <c r="D19" s="693"/>
      <c r="E19" s="693"/>
      <c r="F19" s="503" t="s">
        <v>1123</v>
      </c>
      <c r="G19" s="447">
        <v>2</v>
      </c>
      <c r="H19" s="443"/>
      <c r="I19" s="449">
        <v>29.3</v>
      </c>
      <c r="J19" s="512"/>
      <c r="K19" s="449">
        <f t="shared" si="0"/>
        <v>58.6</v>
      </c>
      <c r="L19" s="512"/>
      <c r="M19" s="441"/>
      <c r="N19" s="535"/>
      <c r="O19" s="393" t="s">
        <v>1235</v>
      </c>
      <c r="P19" s="510"/>
      <c r="Q19" s="510"/>
      <c r="R19" s="546"/>
      <c r="S19" s="510"/>
      <c r="T19" s="509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</row>
    <row r="20" spans="1:67" s="442" customFormat="1" ht="12.75" customHeight="1">
      <c r="A20" s="440" t="s">
        <v>1372</v>
      </c>
      <c r="B20" s="527" t="s">
        <v>1236</v>
      </c>
      <c r="C20" s="527"/>
      <c r="D20" s="527"/>
      <c r="E20" s="527"/>
      <c r="F20" s="503" t="s">
        <v>1123</v>
      </c>
      <c r="G20" s="447">
        <v>25</v>
      </c>
      <c r="H20" s="443"/>
      <c r="I20" s="449">
        <v>7.78</v>
      </c>
      <c r="J20" s="512"/>
      <c r="K20" s="449">
        <f t="shared" si="0"/>
        <v>194.5</v>
      </c>
      <c r="L20" s="512"/>
      <c r="M20" s="441"/>
      <c r="N20" s="535"/>
      <c r="O20" s="393" t="s">
        <v>1237</v>
      </c>
      <c r="P20" s="510"/>
      <c r="Q20" s="510"/>
      <c r="R20" s="546"/>
      <c r="S20" s="510"/>
      <c r="T20" s="509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</row>
    <row r="21" spans="1:67" s="505" customFormat="1" ht="13.5" customHeight="1">
      <c r="A21" s="440" t="s">
        <v>1373</v>
      </c>
      <c r="B21" s="527" t="s">
        <v>1180</v>
      </c>
      <c r="C21" s="527"/>
      <c r="D21" s="527"/>
      <c r="E21" s="527"/>
      <c r="F21" s="503" t="s">
        <v>1126</v>
      </c>
      <c r="G21" s="447">
        <v>653.25</v>
      </c>
      <c r="H21" s="443"/>
      <c r="I21" s="449">
        <v>2.61</v>
      </c>
      <c r="J21" s="512"/>
      <c r="K21" s="449">
        <f t="shared" si="0"/>
        <v>1704.9824999999998</v>
      </c>
      <c r="L21" s="512"/>
      <c r="M21" s="441"/>
      <c r="N21" s="535"/>
      <c r="O21" s="393" t="s">
        <v>1181</v>
      </c>
      <c r="P21" s="510"/>
      <c r="Q21" s="510"/>
      <c r="R21" s="444"/>
      <c r="S21" s="510"/>
      <c r="T21" s="509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</row>
    <row r="22" spans="1:67" s="505" customFormat="1" ht="13.5" customHeight="1">
      <c r="A22" s="440" t="s">
        <v>1374</v>
      </c>
      <c r="B22" s="693" t="s">
        <v>1382</v>
      </c>
      <c r="C22" s="693"/>
      <c r="D22" s="693"/>
      <c r="E22" s="693"/>
      <c r="F22" s="503" t="s">
        <v>1126</v>
      </c>
      <c r="G22" s="447">
        <v>242.12</v>
      </c>
      <c r="H22" s="443"/>
      <c r="I22" s="449">
        <v>5.4</v>
      </c>
      <c r="J22" s="512"/>
      <c r="K22" s="449">
        <f t="shared" si="0"/>
        <v>1307.448</v>
      </c>
      <c r="L22" s="512"/>
      <c r="M22" s="441"/>
      <c r="N22" s="535"/>
      <c r="O22" s="393" t="s">
        <v>1383</v>
      </c>
      <c r="P22" s="510"/>
      <c r="Q22" s="510"/>
      <c r="R22" s="444"/>
      <c r="S22" s="510"/>
      <c r="T22" s="509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</row>
    <row r="23" spans="1:67" s="505" customFormat="1" ht="13.5" customHeight="1">
      <c r="A23" s="440" t="s">
        <v>1375</v>
      </c>
      <c r="B23" s="693" t="s">
        <v>1238</v>
      </c>
      <c r="C23" s="693"/>
      <c r="D23" s="693"/>
      <c r="E23" s="693"/>
      <c r="F23" s="503" t="s">
        <v>1123</v>
      </c>
      <c r="G23" s="447">
        <v>4</v>
      </c>
      <c r="H23" s="443"/>
      <c r="I23" s="449">
        <v>16.37</v>
      </c>
      <c r="J23" s="512"/>
      <c r="K23" s="449">
        <f t="shared" si="0"/>
        <v>65.48</v>
      </c>
      <c r="L23" s="512"/>
      <c r="M23" s="441"/>
      <c r="N23" s="535"/>
      <c r="O23" s="393" t="s">
        <v>1239</v>
      </c>
      <c r="P23" s="510"/>
      <c r="Q23" s="510"/>
      <c r="R23" s="444"/>
      <c r="S23" s="510"/>
      <c r="T23" s="509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</row>
    <row r="24" spans="1:67" s="505" customFormat="1" ht="13.5" customHeight="1">
      <c r="A24" s="440" t="s">
        <v>1376</v>
      </c>
      <c r="B24" s="693" t="s">
        <v>1240</v>
      </c>
      <c r="C24" s="693"/>
      <c r="D24" s="693"/>
      <c r="E24" s="693"/>
      <c r="F24" s="503" t="s">
        <v>963</v>
      </c>
      <c r="G24" s="447">
        <v>14.28</v>
      </c>
      <c r="H24" s="443"/>
      <c r="I24" s="449">
        <v>0.44</v>
      </c>
      <c r="J24" s="512"/>
      <c r="K24" s="449">
        <f t="shared" si="0"/>
        <v>6.2832</v>
      </c>
      <c r="L24" s="512"/>
      <c r="M24" s="441"/>
      <c r="N24" s="535"/>
      <c r="O24" s="393" t="s">
        <v>1183</v>
      </c>
      <c r="P24" s="510"/>
      <c r="Q24" s="510"/>
      <c r="R24" s="444"/>
      <c r="S24" s="510"/>
      <c r="T24" s="509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</row>
    <row r="25" spans="1:67" s="505" customFormat="1" ht="13.5" customHeight="1">
      <c r="A25" s="440" t="s">
        <v>1377</v>
      </c>
      <c r="B25" s="693" t="s">
        <v>1241</v>
      </c>
      <c r="C25" s="693"/>
      <c r="D25" s="693"/>
      <c r="E25" s="693"/>
      <c r="F25" s="503" t="s">
        <v>1123</v>
      </c>
      <c r="G25" s="447">
        <v>5</v>
      </c>
      <c r="H25" s="443"/>
      <c r="I25" s="449">
        <v>7.78</v>
      </c>
      <c r="J25" s="512"/>
      <c r="K25" s="449">
        <f t="shared" si="0"/>
        <v>38.9</v>
      </c>
      <c r="L25" s="512"/>
      <c r="M25" s="441"/>
      <c r="N25" s="535"/>
      <c r="O25" s="393" t="s">
        <v>1242</v>
      </c>
      <c r="P25" s="510"/>
      <c r="Q25" s="510"/>
      <c r="R25" s="444"/>
      <c r="S25" s="510"/>
      <c r="T25" s="509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</row>
    <row r="26" spans="1:67" s="505" customFormat="1" ht="13.5" customHeight="1">
      <c r="A26" s="440" t="s">
        <v>1378</v>
      </c>
      <c r="B26" s="693" t="s">
        <v>1243</v>
      </c>
      <c r="C26" s="693"/>
      <c r="D26" s="693"/>
      <c r="E26" s="693"/>
      <c r="F26" s="503" t="s">
        <v>1126</v>
      </c>
      <c r="G26" s="447">
        <v>242.12</v>
      </c>
      <c r="H26" s="443"/>
      <c r="I26" s="449">
        <v>20.7</v>
      </c>
      <c r="J26" s="512"/>
      <c r="K26" s="449">
        <f t="shared" si="0"/>
        <v>5011.884</v>
      </c>
      <c r="L26" s="512"/>
      <c r="M26" s="441"/>
      <c r="N26" s="535"/>
      <c r="O26" s="393" t="s">
        <v>1244</v>
      </c>
      <c r="P26" s="510"/>
      <c r="Q26" s="510"/>
      <c r="R26" s="444"/>
      <c r="S26" s="510"/>
      <c r="T26" s="509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</row>
    <row r="27" spans="1:67" s="505" customFormat="1" ht="13.5" customHeight="1">
      <c r="A27" s="440" t="s">
        <v>1379</v>
      </c>
      <c r="B27" s="693" t="s">
        <v>1245</v>
      </c>
      <c r="C27" s="693"/>
      <c r="D27" s="693"/>
      <c r="E27" s="693"/>
      <c r="F27" s="503" t="s">
        <v>963</v>
      </c>
      <c r="G27" s="447">
        <v>14.28</v>
      </c>
      <c r="H27" s="443"/>
      <c r="I27" s="449">
        <v>1.75</v>
      </c>
      <c r="J27" s="512"/>
      <c r="K27" s="449">
        <f t="shared" si="0"/>
        <v>24.99</v>
      </c>
      <c r="L27" s="512"/>
      <c r="M27" s="441"/>
      <c r="N27" s="535"/>
      <c r="O27" s="393" t="s">
        <v>1246</v>
      </c>
      <c r="P27" s="510"/>
      <c r="Q27" s="510"/>
      <c r="R27" s="444"/>
      <c r="S27" s="510"/>
      <c r="T27" s="509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</row>
    <row r="28" spans="1:67" s="505" customFormat="1" ht="23.25" customHeight="1">
      <c r="A28" s="440" t="s">
        <v>1404</v>
      </c>
      <c r="B28" s="662" t="s">
        <v>1403</v>
      </c>
      <c r="C28" s="663"/>
      <c r="D28" s="663"/>
      <c r="E28" s="664"/>
      <c r="F28" s="503" t="s">
        <v>1126</v>
      </c>
      <c r="G28" s="447">
        <v>8.98</v>
      </c>
      <c r="H28" s="443"/>
      <c r="I28" s="449">
        <v>5.63</v>
      </c>
      <c r="J28" s="512"/>
      <c r="K28" s="449">
        <f t="shared" si="0"/>
        <v>50.5574</v>
      </c>
      <c r="L28" s="512"/>
      <c r="M28" s="441"/>
      <c r="N28" s="535"/>
      <c r="O28" s="547" t="s">
        <v>1406</v>
      </c>
      <c r="P28" s="510"/>
      <c r="Q28" s="510"/>
      <c r="R28" s="444"/>
      <c r="S28" s="510"/>
      <c r="T28" s="509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</row>
    <row r="29" spans="1:67" s="505" customFormat="1" ht="13.5" customHeight="1">
      <c r="A29" s="496" t="s">
        <v>1380</v>
      </c>
      <c r="B29" s="680" t="s">
        <v>1247</v>
      </c>
      <c r="C29" s="680"/>
      <c r="D29" s="680"/>
      <c r="E29" s="680"/>
      <c r="F29" s="503"/>
      <c r="G29" s="447"/>
      <c r="H29" s="443"/>
      <c r="I29" s="449"/>
      <c r="J29" s="512"/>
      <c r="K29" s="449">
        <f t="shared" si="0"/>
        <v>0</v>
      </c>
      <c r="L29" s="512"/>
      <c r="M29" s="441"/>
      <c r="N29" s="535"/>
      <c r="O29" s="393" t="s">
        <v>1248</v>
      </c>
      <c r="P29" s="510"/>
      <c r="Q29" s="510"/>
      <c r="R29" s="510"/>
      <c r="S29" s="510"/>
      <c r="T29" s="509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</row>
    <row r="30" spans="1:67" s="505" customFormat="1" ht="13.5" customHeight="1" thickBot="1">
      <c r="A30" s="440" t="s">
        <v>1381</v>
      </c>
      <c r="B30" s="693" t="s">
        <v>1251</v>
      </c>
      <c r="C30" s="693"/>
      <c r="D30" s="693"/>
      <c r="E30" s="693"/>
      <c r="F30" s="503" t="s">
        <v>1126</v>
      </c>
      <c r="G30" s="447">
        <v>347.64</v>
      </c>
      <c r="H30" s="443"/>
      <c r="I30" s="449">
        <v>3.1</v>
      </c>
      <c r="J30" s="512"/>
      <c r="K30" s="449">
        <f t="shared" si="0"/>
        <v>1077.684</v>
      </c>
      <c r="L30" s="512"/>
      <c r="M30" s="441">
        <f>SUM(K9:K30)</f>
        <v>14421.464199999999</v>
      </c>
      <c r="N30" s="535"/>
      <c r="O30" s="393" t="s">
        <v>1252</v>
      </c>
      <c r="P30" s="510"/>
      <c r="Q30" s="510"/>
      <c r="R30" s="444"/>
      <c r="S30" s="510"/>
      <c r="T30" s="509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</row>
    <row r="31" spans="1:18" ht="15.75" customHeight="1" thickTop="1">
      <c r="A31" s="398" t="s">
        <v>1221</v>
      </c>
      <c r="B31" s="385"/>
      <c r="C31" s="386" t="s">
        <v>941</v>
      </c>
      <c r="D31" s="385"/>
      <c r="E31" s="387"/>
      <c r="F31" s="498" t="s">
        <v>952</v>
      </c>
      <c r="G31" s="387"/>
      <c r="H31" s="385" t="s">
        <v>1124</v>
      </c>
      <c r="I31" s="387"/>
      <c r="J31" s="385"/>
      <c r="K31" s="426">
        <f>SUM(K9:K30)</f>
        <v>14421.464199999999</v>
      </c>
      <c r="L31" s="385"/>
      <c r="M31" s="528">
        <f>SUM(M9:M30)</f>
        <v>14421.464199999999</v>
      </c>
      <c r="N31" s="526"/>
      <c r="O31" s="411"/>
      <c r="P31" s="370">
        <v>0</v>
      </c>
      <c r="Q31" s="400"/>
      <c r="R31" s="508">
        <f>SUM(M9:M26)</f>
        <v>0</v>
      </c>
    </row>
    <row r="32" spans="1:17" ht="18" customHeight="1" thickBot="1">
      <c r="A32" s="427"/>
      <c r="B32" s="388"/>
      <c r="C32" s="389"/>
      <c r="D32" s="390"/>
      <c r="E32" s="391"/>
      <c r="F32" s="499"/>
      <c r="G32" s="391"/>
      <c r="H32" s="390" t="s">
        <v>960</v>
      </c>
      <c r="I32" s="391"/>
      <c r="J32" s="390"/>
      <c r="K32" s="428"/>
      <c r="L32" s="390"/>
      <c r="M32" s="429"/>
      <c r="N32" s="526"/>
      <c r="O32" s="411"/>
      <c r="Q32" s="400"/>
    </row>
    <row r="33" ht="18" customHeight="1" thickBot="1" thickTop="1">
      <c r="E33" s="371" t="s">
        <v>953</v>
      </c>
    </row>
    <row r="34" spans="1:18" ht="18" customHeight="1" thickTop="1">
      <c r="A34" s="397"/>
      <c r="B34" s="372" t="s">
        <v>944</v>
      </c>
      <c r="C34" s="373"/>
      <c r="D34" s="374" t="str">
        <f>D2</f>
        <v>OBRA/SERVIÇO: REFORMA DA ESCOLA DE SANTO EDUARDO</v>
      </c>
      <c r="E34" s="374"/>
      <c r="F34" s="498"/>
      <c r="G34" s="374"/>
      <c r="H34" s="690" t="s">
        <v>1121</v>
      </c>
      <c r="I34" s="691"/>
      <c r="J34" s="691"/>
      <c r="K34" s="692"/>
      <c r="L34" s="398"/>
      <c r="M34" s="399" t="s">
        <v>942</v>
      </c>
      <c r="N34" s="531"/>
      <c r="O34" s="400"/>
      <c r="R34" s="394">
        <f>SUM(M9:M26)</f>
        <v>0</v>
      </c>
    </row>
    <row r="35" spans="1:15" ht="18" customHeight="1" thickBot="1">
      <c r="A35" s="401"/>
      <c r="B35" s="375" t="s">
        <v>945</v>
      </c>
      <c r="C35" s="376"/>
      <c r="D35" s="377"/>
      <c r="E35" s="377"/>
      <c r="G35" s="377"/>
      <c r="H35" s="684" t="str">
        <f>H3</f>
        <v>IOPES - AGOSTO/2014 (DATA BASE)</v>
      </c>
      <c r="I35" s="685"/>
      <c r="J35" s="685"/>
      <c r="K35" s="686"/>
      <c r="L35" s="402"/>
      <c r="M35" s="403" t="s">
        <v>1219</v>
      </c>
      <c r="N35" s="532"/>
      <c r="O35" s="404"/>
    </row>
    <row r="36" spans="1:15" ht="18" customHeight="1" thickTop="1">
      <c r="A36" s="401"/>
      <c r="B36" s="378" t="s">
        <v>946</v>
      </c>
      <c r="C36" s="376"/>
      <c r="D36" s="377" t="str">
        <f>D4</f>
        <v>LOCAL: LOCALIDADE DE SANTO EDUARDO - PRESIDENTE KENNEDY - ES</v>
      </c>
      <c r="E36" s="377"/>
      <c r="G36" s="377"/>
      <c r="H36" s="401" t="s">
        <v>947</v>
      </c>
      <c r="J36" s="401"/>
      <c r="L36" s="401"/>
      <c r="M36" s="405"/>
      <c r="N36" s="533"/>
      <c r="O36" s="406"/>
    </row>
    <row r="37" spans="1:15" ht="18" customHeight="1" thickBot="1">
      <c r="A37" s="407"/>
      <c r="B37" s="379"/>
      <c r="C37" s="380"/>
      <c r="D37" s="381"/>
      <c r="E37" s="381"/>
      <c r="F37" s="499"/>
      <c r="G37" s="381"/>
      <c r="H37" s="407" t="s">
        <v>948</v>
      </c>
      <c r="I37" s="390"/>
      <c r="J37" s="407"/>
      <c r="K37" s="408">
        <f>K31</f>
        <v>14421.464199999999</v>
      </c>
      <c r="L37" s="409"/>
      <c r="M37" s="429">
        <f>M31</f>
        <v>14421.464199999999</v>
      </c>
      <c r="N37" s="526"/>
      <c r="O37" s="411"/>
    </row>
    <row r="38" spans="1:15" ht="15" customHeight="1" thickTop="1">
      <c r="A38" s="412"/>
      <c r="B38" s="382"/>
      <c r="C38" s="382"/>
      <c r="D38" s="382"/>
      <c r="E38" s="382"/>
      <c r="F38" s="500"/>
      <c r="G38" s="413"/>
      <c r="H38" s="414"/>
      <c r="I38" s="415"/>
      <c r="J38" s="415" t="s">
        <v>955</v>
      </c>
      <c r="K38" s="415"/>
      <c r="L38" s="415"/>
      <c r="M38" s="416"/>
      <c r="N38" s="425"/>
      <c r="O38" s="393"/>
    </row>
    <row r="39" spans="1:16" ht="15" customHeight="1">
      <c r="A39" s="412" t="str">
        <f>A7</f>
        <v>ITEM</v>
      </c>
      <c r="B39" s="382"/>
      <c r="C39" s="383" t="s">
        <v>950</v>
      </c>
      <c r="D39" s="382"/>
      <c r="E39" s="382"/>
      <c r="F39" s="501" t="s">
        <v>18</v>
      </c>
      <c r="G39" s="413" t="s">
        <v>956</v>
      </c>
      <c r="H39" s="417" t="s">
        <v>957</v>
      </c>
      <c r="I39" s="417"/>
      <c r="J39" s="687" t="s">
        <v>462</v>
      </c>
      <c r="K39" s="688"/>
      <c r="L39" s="687" t="s">
        <v>943</v>
      </c>
      <c r="M39" s="689"/>
      <c r="N39" s="417"/>
      <c r="O39" s="418"/>
      <c r="P39" s="419"/>
    </row>
    <row r="40" spans="1:16" ht="9.75" customHeight="1" thickBot="1">
      <c r="A40" s="420"/>
      <c r="B40" s="384"/>
      <c r="C40" s="384"/>
      <c r="D40" s="384"/>
      <c r="E40" s="384"/>
      <c r="F40" s="502"/>
      <c r="G40" s="422"/>
      <c r="H40" s="384"/>
      <c r="I40" s="384"/>
      <c r="J40" s="421"/>
      <c r="K40" s="423"/>
      <c r="L40" s="384"/>
      <c r="M40" s="424"/>
      <c r="N40" s="425"/>
      <c r="O40" s="425"/>
      <c r="P40" s="419"/>
    </row>
    <row r="41" spans="1:67" s="442" customFormat="1" ht="11.25" customHeight="1" thickTop="1">
      <c r="A41" s="445">
        <v>2</v>
      </c>
      <c r="B41" s="668" t="s">
        <v>1171</v>
      </c>
      <c r="C41" s="669"/>
      <c r="D41" s="669"/>
      <c r="E41" s="670"/>
      <c r="F41" s="504"/>
      <c r="G41" s="447"/>
      <c r="H41" s="443"/>
      <c r="I41" s="449"/>
      <c r="J41" s="443"/>
      <c r="K41" s="449">
        <f aca="true" t="shared" si="1" ref="K41:K47">G41*I41</f>
        <v>0</v>
      </c>
      <c r="L41" s="443"/>
      <c r="M41" s="441"/>
      <c r="N41" s="535"/>
      <c r="O41" s="393" t="s">
        <v>1172</v>
      </c>
      <c r="Q41" s="453"/>
      <c r="R41" s="510"/>
      <c r="S41" s="510"/>
      <c r="T41" s="509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</row>
    <row r="42" spans="1:67" s="505" customFormat="1" ht="9" customHeight="1">
      <c r="A42" s="496" t="s">
        <v>33</v>
      </c>
      <c r="B42" s="680" t="s">
        <v>1253</v>
      </c>
      <c r="C42" s="680"/>
      <c r="D42" s="680"/>
      <c r="E42" s="680"/>
      <c r="F42" s="503"/>
      <c r="G42" s="447"/>
      <c r="H42" s="443"/>
      <c r="I42" s="449"/>
      <c r="J42" s="512"/>
      <c r="K42" s="449">
        <f t="shared" si="1"/>
        <v>0</v>
      </c>
      <c r="L42" s="512"/>
      <c r="M42" s="441"/>
      <c r="N42" s="535"/>
      <c r="O42" s="393" t="s">
        <v>1182</v>
      </c>
      <c r="P42" s="510"/>
      <c r="Q42" s="510"/>
      <c r="R42" s="444"/>
      <c r="S42" s="510"/>
      <c r="T42" s="509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</row>
    <row r="43" spans="1:67" s="442" customFormat="1" ht="9.75" customHeight="1">
      <c r="A43" s="446" t="s">
        <v>35</v>
      </c>
      <c r="B43" s="674" t="s">
        <v>1173</v>
      </c>
      <c r="C43" s="675"/>
      <c r="D43" s="675"/>
      <c r="E43" s="676"/>
      <c r="F43" s="504" t="s">
        <v>1126</v>
      </c>
      <c r="G43" s="450">
        <v>8</v>
      </c>
      <c r="H43" s="443"/>
      <c r="I43" s="451">
        <v>243.65</v>
      </c>
      <c r="J43" s="443"/>
      <c r="K43" s="449">
        <f t="shared" si="1"/>
        <v>1949.2</v>
      </c>
      <c r="L43" s="443"/>
      <c r="M43" s="441"/>
      <c r="N43" s="535"/>
      <c r="O43" s="393" t="s">
        <v>1174</v>
      </c>
      <c r="Q43" s="444"/>
      <c r="R43" s="510"/>
      <c r="S43" s="510"/>
      <c r="T43" s="509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/>
      <c r="BN43" s="510"/>
      <c r="BO43" s="510"/>
    </row>
    <row r="44" spans="1:67" s="442" customFormat="1" ht="21" customHeight="1">
      <c r="A44" s="446" t="s">
        <v>36</v>
      </c>
      <c r="B44" s="662" t="s">
        <v>1175</v>
      </c>
      <c r="C44" s="663"/>
      <c r="D44" s="663"/>
      <c r="E44" s="664"/>
      <c r="F44" s="504" t="s">
        <v>1126</v>
      </c>
      <c r="G44" s="450">
        <v>42</v>
      </c>
      <c r="H44" s="443"/>
      <c r="I44" s="451">
        <v>42.29</v>
      </c>
      <c r="J44" s="443"/>
      <c r="K44" s="449">
        <f t="shared" si="1"/>
        <v>1776.18</v>
      </c>
      <c r="L44" s="443"/>
      <c r="M44" s="441"/>
      <c r="N44" s="535"/>
      <c r="O44" s="393" t="s">
        <v>1174</v>
      </c>
      <c r="Q44" s="444"/>
      <c r="R44" s="510"/>
      <c r="S44" s="510"/>
      <c r="T44" s="509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  <c r="BK44" s="510"/>
      <c r="BL44" s="510"/>
      <c r="BM44" s="510"/>
      <c r="BN44" s="510"/>
      <c r="BO44" s="510"/>
    </row>
    <row r="45" spans="1:67" s="505" customFormat="1" ht="9" customHeight="1">
      <c r="A45" s="496" t="s">
        <v>39</v>
      </c>
      <c r="B45" s="680" t="s">
        <v>1255</v>
      </c>
      <c r="C45" s="680"/>
      <c r="D45" s="680"/>
      <c r="E45" s="680"/>
      <c r="F45" s="503"/>
      <c r="G45" s="447"/>
      <c r="H45" s="443"/>
      <c r="I45" s="449"/>
      <c r="J45" s="512"/>
      <c r="K45" s="449">
        <f t="shared" si="1"/>
        <v>0</v>
      </c>
      <c r="L45" s="512"/>
      <c r="M45" s="441"/>
      <c r="N45" s="535"/>
      <c r="O45" s="393" t="s">
        <v>1254</v>
      </c>
      <c r="P45" s="510"/>
      <c r="Q45" s="510"/>
      <c r="R45" s="444"/>
      <c r="S45" s="510"/>
      <c r="T45" s="509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/>
      <c r="BN45" s="510"/>
      <c r="BO45" s="510"/>
    </row>
    <row r="46" spans="1:67" s="442" customFormat="1" ht="35.25" customHeight="1">
      <c r="A46" s="446" t="s">
        <v>40</v>
      </c>
      <c r="B46" s="662" t="s">
        <v>1176</v>
      </c>
      <c r="C46" s="663"/>
      <c r="D46" s="663"/>
      <c r="E46" s="664"/>
      <c r="F46" s="504" t="s">
        <v>1126</v>
      </c>
      <c r="G46" s="447">
        <v>14.5</v>
      </c>
      <c r="H46" s="443"/>
      <c r="I46" s="449">
        <v>671.46</v>
      </c>
      <c r="J46" s="443"/>
      <c r="K46" s="449">
        <f t="shared" si="1"/>
        <v>9736.17</v>
      </c>
      <c r="L46" s="443"/>
      <c r="M46" s="441">
        <f>SUM(K41:K46)</f>
        <v>13461.55</v>
      </c>
      <c r="N46" s="535"/>
      <c r="O46" s="393" t="s">
        <v>1183</v>
      </c>
      <c r="Q46" s="453"/>
      <c r="R46" s="510"/>
      <c r="S46" s="529"/>
      <c r="T46" s="509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</row>
    <row r="47" spans="1:67" s="505" customFormat="1" ht="9" customHeight="1">
      <c r="A47" s="496" t="s">
        <v>1452</v>
      </c>
      <c r="B47" s="680" t="s">
        <v>1256</v>
      </c>
      <c r="C47" s="680"/>
      <c r="D47" s="680"/>
      <c r="E47" s="680"/>
      <c r="F47" s="503"/>
      <c r="G47" s="447"/>
      <c r="H47" s="443"/>
      <c r="I47" s="449"/>
      <c r="J47" s="512"/>
      <c r="K47" s="449">
        <f t="shared" si="1"/>
        <v>0</v>
      </c>
      <c r="L47" s="512"/>
      <c r="M47" s="441"/>
      <c r="N47" s="535"/>
      <c r="O47" s="393" t="s">
        <v>1257</v>
      </c>
      <c r="P47" s="510"/>
      <c r="Q47" s="510"/>
      <c r="R47" s="444"/>
      <c r="S47" s="510"/>
      <c r="T47" s="509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</row>
    <row r="48" spans="1:67" s="505" customFormat="1" ht="9" customHeight="1">
      <c r="A48" s="496" t="s">
        <v>62</v>
      </c>
      <c r="B48" s="680" t="s">
        <v>1259</v>
      </c>
      <c r="C48" s="680"/>
      <c r="D48" s="680"/>
      <c r="E48" s="680"/>
      <c r="F48" s="503"/>
      <c r="G48" s="447"/>
      <c r="H48" s="443"/>
      <c r="I48" s="449"/>
      <c r="J48" s="512"/>
      <c r="K48" s="449">
        <f aca="true" t="shared" si="2" ref="K48:K68">G48*I48</f>
        <v>0</v>
      </c>
      <c r="L48" s="512"/>
      <c r="M48" s="441"/>
      <c r="N48" s="535"/>
      <c r="O48" s="393" t="s">
        <v>1132</v>
      </c>
      <c r="P48" s="510"/>
      <c r="Q48" s="510"/>
      <c r="R48" s="444"/>
      <c r="S48" s="510"/>
      <c r="T48" s="509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</row>
    <row r="49" spans="1:67" s="442" customFormat="1" ht="9.75" customHeight="1">
      <c r="A49" s="446" t="s">
        <v>1453</v>
      </c>
      <c r="B49" s="674" t="s">
        <v>1258</v>
      </c>
      <c r="C49" s="675"/>
      <c r="D49" s="675"/>
      <c r="E49" s="676"/>
      <c r="F49" s="504" t="s">
        <v>1127</v>
      </c>
      <c r="G49" s="450">
        <v>30</v>
      </c>
      <c r="H49" s="443"/>
      <c r="I49" s="451">
        <f>S49</f>
        <v>19.4048</v>
      </c>
      <c r="J49" s="443"/>
      <c r="K49" s="449">
        <f t="shared" si="2"/>
        <v>582.144</v>
      </c>
      <c r="L49" s="443"/>
      <c r="M49" s="441">
        <f>SUM(K47:K49)</f>
        <v>582.144</v>
      </c>
      <c r="N49" s="535"/>
      <c r="O49" s="393" t="s">
        <v>1260</v>
      </c>
      <c r="Q49" s="444" t="s">
        <v>1261</v>
      </c>
      <c r="R49" s="510">
        <v>0.28</v>
      </c>
      <c r="S49" s="510">
        <f>(Q49*R49)+Q49</f>
        <v>19.4048</v>
      </c>
      <c r="T49" s="509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</row>
    <row r="50" spans="1:67" s="505" customFormat="1" ht="10.5" customHeight="1">
      <c r="A50" s="496" t="s">
        <v>80</v>
      </c>
      <c r="B50" s="680" t="s">
        <v>1407</v>
      </c>
      <c r="C50" s="680"/>
      <c r="D50" s="680"/>
      <c r="E50" s="680"/>
      <c r="F50" s="503"/>
      <c r="G50" s="447"/>
      <c r="H50" s="443"/>
      <c r="I50" s="449"/>
      <c r="J50" s="512"/>
      <c r="K50" s="449">
        <f t="shared" si="2"/>
        <v>0</v>
      </c>
      <c r="L50" s="512"/>
      <c r="M50" s="441"/>
      <c r="N50" s="535"/>
      <c r="O50" s="547" t="s">
        <v>1162</v>
      </c>
      <c r="P50" s="510"/>
      <c r="Q50" s="510"/>
      <c r="R50" s="444"/>
      <c r="S50" s="510"/>
      <c r="T50" s="509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</row>
    <row r="51" spans="1:67" s="505" customFormat="1" ht="10.5" customHeight="1">
      <c r="A51" s="496" t="s">
        <v>81</v>
      </c>
      <c r="B51" s="680" t="s">
        <v>1408</v>
      </c>
      <c r="C51" s="680"/>
      <c r="D51" s="680"/>
      <c r="E51" s="680"/>
      <c r="F51" s="503"/>
      <c r="G51" s="447"/>
      <c r="H51" s="443"/>
      <c r="I51" s="449"/>
      <c r="J51" s="512"/>
      <c r="K51" s="449">
        <f t="shared" si="2"/>
        <v>0</v>
      </c>
      <c r="L51" s="512"/>
      <c r="M51" s="441"/>
      <c r="N51" s="535"/>
      <c r="O51" s="547" t="s">
        <v>1418</v>
      </c>
      <c r="P51" s="510"/>
      <c r="Q51" s="510"/>
      <c r="R51" s="444"/>
      <c r="S51" s="510"/>
      <c r="T51" s="509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</row>
    <row r="52" spans="1:67" s="442" customFormat="1" ht="20.25" customHeight="1">
      <c r="A52" s="446" t="s">
        <v>82</v>
      </c>
      <c r="B52" s="662" t="s">
        <v>1409</v>
      </c>
      <c r="C52" s="663"/>
      <c r="D52" s="663"/>
      <c r="E52" s="664"/>
      <c r="F52" s="504" t="s">
        <v>1126</v>
      </c>
      <c r="G52" s="450">
        <v>31.02</v>
      </c>
      <c r="H52" s="443"/>
      <c r="I52" s="451">
        <v>44.17</v>
      </c>
      <c r="J52" s="443"/>
      <c r="K52" s="449">
        <f t="shared" si="2"/>
        <v>1370.1534000000001</v>
      </c>
      <c r="L52" s="443"/>
      <c r="M52" s="441"/>
      <c r="N52" s="535"/>
      <c r="O52" s="393" t="s">
        <v>1411</v>
      </c>
      <c r="Q52" s="444"/>
      <c r="R52" s="510"/>
      <c r="S52" s="510"/>
      <c r="T52" s="509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</row>
    <row r="53" spans="1:67" s="442" customFormat="1" ht="20.25" customHeight="1">
      <c r="A53" s="446" t="s">
        <v>83</v>
      </c>
      <c r="B53" s="662" t="s">
        <v>1410</v>
      </c>
      <c r="C53" s="663"/>
      <c r="D53" s="663"/>
      <c r="E53" s="664"/>
      <c r="F53" s="504" t="s">
        <v>1127</v>
      </c>
      <c r="G53" s="450">
        <v>1.8</v>
      </c>
      <c r="H53" s="443"/>
      <c r="I53" s="451">
        <v>375.81</v>
      </c>
      <c r="J53" s="443"/>
      <c r="K53" s="449">
        <f t="shared" si="2"/>
        <v>676.458</v>
      </c>
      <c r="L53" s="443"/>
      <c r="M53" s="441"/>
      <c r="N53" s="535"/>
      <c r="O53" s="393" t="s">
        <v>1412</v>
      </c>
      <c r="Q53" s="444"/>
      <c r="R53" s="510"/>
      <c r="S53" s="510"/>
      <c r="T53" s="509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</row>
    <row r="54" spans="1:67" s="442" customFormat="1" ht="20.25" customHeight="1">
      <c r="A54" s="446" t="s">
        <v>84</v>
      </c>
      <c r="B54" s="662" t="s">
        <v>1413</v>
      </c>
      <c r="C54" s="663"/>
      <c r="D54" s="663"/>
      <c r="E54" s="664"/>
      <c r="F54" s="504" t="s">
        <v>1415</v>
      </c>
      <c r="G54" s="450">
        <v>25.12</v>
      </c>
      <c r="H54" s="443"/>
      <c r="I54" s="451">
        <v>8.26</v>
      </c>
      <c r="J54" s="443"/>
      <c r="K54" s="449">
        <f t="shared" si="2"/>
        <v>207.4912</v>
      </c>
      <c r="L54" s="443"/>
      <c r="M54" s="441"/>
      <c r="N54" s="535"/>
      <c r="O54" s="393" t="s">
        <v>1416</v>
      </c>
      <c r="Q54" s="444"/>
      <c r="R54" s="510"/>
      <c r="S54" s="510"/>
      <c r="T54" s="509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  <c r="BI54" s="510"/>
      <c r="BJ54" s="510"/>
      <c r="BK54" s="510"/>
      <c r="BL54" s="510"/>
      <c r="BM54" s="510"/>
      <c r="BN54" s="510"/>
      <c r="BO54" s="510"/>
    </row>
    <row r="55" spans="1:67" s="442" customFormat="1" ht="21.75" customHeight="1">
      <c r="A55" s="446" t="s">
        <v>1454</v>
      </c>
      <c r="B55" s="662" t="s">
        <v>1414</v>
      </c>
      <c r="C55" s="663"/>
      <c r="D55" s="663"/>
      <c r="E55" s="664"/>
      <c r="F55" s="504" t="s">
        <v>1415</v>
      </c>
      <c r="G55" s="450">
        <v>7.13</v>
      </c>
      <c r="H55" s="443"/>
      <c r="I55" s="451">
        <v>8.46</v>
      </c>
      <c r="J55" s="443"/>
      <c r="K55" s="449">
        <f t="shared" si="2"/>
        <v>60.31980000000001</v>
      </c>
      <c r="L55" s="443"/>
      <c r="M55" s="441">
        <f>SUM(K50:K55)</f>
        <v>2314.4224000000004</v>
      </c>
      <c r="N55" s="535"/>
      <c r="O55" s="547" t="s">
        <v>1417</v>
      </c>
      <c r="Q55" s="444"/>
      <c r="R55" s="510"/>
      <c r="S55" s="510"/>
      <c r="T55" s="509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  <c r="BI55" s="510"/>
      <c r="BJ55" s="510"/>
      <c r="BK55" s="510"/>
      <c r="BL55" s="510"/>
      <c r="BM55" s="510"/>
      <c r="BN55" s="510"/>
      <c r="BO55" s="510"/>
    </row>
    <row r="56" spans="1:67" s="505" customFormat="1" ht="10.5" customHeight="1">
      <c r="A56" s="496" t="s">
        <v>116</v>
      </c>
      <c r="B56" s="680" t="s">
        <v>988</v>
      </c>
      <c r="C56" s="680"/>
      <c r="D56" s="680"/>
      <c r="E56" s="680"/>
      <c r="F56" s="503"/>
      <c r="G56" s="447"/>
      <c r="H56" s="443"/>
      <c r="I56" s="449"/>
      <c r="J56" s="512"/>
      <c r="K56" s="449">
        <f t="shared" si="2"/>
        <v>0</v>
      </c>
      <c r="L56" s="512"/>
      <c r="M56" s="441"/>
      <c r="N56" s="535"/>
      <c r="O56" s="393" t="s">
        <v>1184</v>
      </c>
      <c r="P56" s="510"/>
      <c r="Q56" s="510"/>
      <c r="R56" s="444"/>
      <c r="S56" s="510"/>
      <c r="T56" s="509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</row>
    <row r="57" spans="1:67" s="505" customFormat="1" ht="10.5" customHeight="1">
      <c r="A57" s="496" t="s">
        <v>117</v>
      </c>
      <c r="B57" s="680" t="s">
        <v>1263</v>
      </c>
      <c r="C57" s="680"/>
      <c r="D57" s="680"/>
      <c r="E57" s="680"/>
      <c r="F57" s="503"/>
      <c r="G57" s="447"/>
      <c r="H57" s="443"/>
      <c r="I57" s="449"/>
      <c r="J57" s="512"/>
      <c r="K57" s="449">
        <f t="shared" si="2"/>
        <v>0</v>
      </c>
      <c r="L57" s="512"/>
      <c r="M57" s="441"/>
      <c r="N57" s="535"/>
      <c r="O57" s="393" t="s">
        <v>1134</v>
      </c>
      <c r="P57" s="510"/>
      <c r="Q57" s="510"/>
      <c r="R57" s="444"/>
      <c r="S57" s="510"/>
      <c r="T57" s="509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</row>
    <row r="58" spans="1:67" s="442" customFormat="1" ht="35.25" customHeight="1">
      <c r="A58" s="446" t="s">
        <v>118</v>
      </c>
      <c r="B58" s="662" t="s">
        <v>1264</v>
      </c>
      <c r="C58" s="663"/>
      <c r="D58" s="663"/>
      <c r="E58" s="664"/>
      <c r="F58" s="504" t="s">
        <v>1126</v>
      </c>
      <c r="G58" s="447">
        <v>40.43</v>
      </c>
      <c r="H58" s="443"/>
      <c r="I58" s="449">
        <v>53.18</v>
      </c>
      <c r="J58" s="443"/>
      <c r="K58" s="449">
        <f t="shared" si="2"/>
        <v>2150.0674</v>
      </c>
      <c r="L58" s="443"/>
      <c r="M58" s="441">
        <f>SUM(K56:K58)</f>
        <v>2150.0674</v>
      </c>
      <c r="N58" s="535"/>
      <c r="O58" s="393" t="s">
        <v>1133</v>
      </c>
      <c r="Q58" s="453"/>
      <c r="R58" s="510"/>
      <c r="S58" s="529"/>
      <c r="T58" s="509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</row>
    <row r="59" spans="1:67" s="505" customFormat="1" ht="9" customHeight="1">
      <c r="A59" s="496" t="s">
        <v>148</v>
      </c>
      <c r="B59" s="680" t="s">
        <v>1265</v>
      </c>
      <c r="C59" s="680"/>
      <c r="D59" s="680"/>
      <c r="E59" s="680"/>
      <c r="F59" s="503"/>
      <c r="G59" s="447"/>
      <c r="H59" s="443"/>
      <c r="I59" s="449"/>
      <c r="J59" s="512"/>
      <c r="K59" s="449">
        <f t="shared" si="2"/>
        <v>0</v>
      </c>
      <c r="L59" s="512"/>
      <c r="M59" s="441"/>
      <c r="N59" s="535"/>
      <c r="O59" s="393" t="s">
        <v>1135</v>
      </c>
      <c r="P59" s="510"/>
      <c r="Q59" s="510"/>
      <c r="R59" s="444"/>
      <c r="S59" s="510"/>
      <c r="T59" s="509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</row>
    <row r="60" spans="1:67" s="505" customFormat="1" ht="9" customHeight="1">
      <c r="A60" s="496" t="s">
        <v>149</v>
      </c>
      <c r="B60" s="680" t="s">
        <v>1266</v>
      </c>
      <c r="C60" s="680"/>
      <c r="D60" s="680"/>
      <c r="E60" s="680"/>
      <c r="F60" s="503"/>
      <c r="G60" s="447"/>
      <c r="H60" s="443"/>
      <c r="I60" s="449"/>
      <c r="J60" s="512"/>
      <c r="K60" s="449">
        <f t="shared" si="2"/>
        <v>0</v>
      </c>
      <c r="L60" s="512"/>
      <c r="M60" s="441"/>
      <c r="N60" s="535"/>
      <c r="O60" s="393" t="s">
        <v>1136</v>
      </c>
      <c r="P60" s="510"/>
      <c r="Q60" s="510"/>
      <c r="R60" s="444"/>
      <c r="S60" s="510"/>
      <c r="T60" s="509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</row>
    <row r="61" spans="1:67" s="442" customFormat="1" ht="20.25" customHeight="1">
      <c r="A61" s="446" t="s">
        <v>150</v>
      </c>
      <c r="B61" s="662" t="s">
        <v>1267</v>
      </c>
      <c r="C61" s="663"/>
      <c r="D61" s="663"/>
      <c r="E61" s="664"/>
      <c r="F61" s="504" t="s">
        <v>1262</v>
      </c>
      <c r="G61" s="450">
        <v>2</v>
      </c>
      <c r="H61" s="443"/>
      <c r="I61" s="451">
        <v>177.64</v>
      </c>
      <c r="J61" s="443"/>
      <c r="K61" s="449">
        <f t="shared" si="2"/>
        <v>355.28</v>
      </c>
      <c r="L61" s="443"/>
      <c r="M61" s="441"/>
      <c r="N61" s="535"/>
      <c r="O61" s="393" t="s">
        <v>1269</v>
      </c>
      <c r="Q61" s="444"/>
      <c r="R61" s="510"/>
      <c r="S61" s="510"/>
      <c r="T61" s="509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  <c r="BI61" s="510"/>
      <c r="BJ61" s="510"/>
      <c r="BK61" s="510"/>
      <c r="BL61" s="510"/>
      <c r="BM61" s="510"/>
      <c r="BN61" s="510"/>
      <c r="BO61" s="510"/>
    </row>
    <row r="62" spans="1:67" s="442" customFormat="1" ht="21.75" customHeight="1">
      <c r="A62" s="446" t="s">
        <v>151</v>
      </c>
      <c r="B62" s="662" t="s">
        <v>1185</v>
      </c>
      <c r="C62" s="663"/>
      <c r="D62" s="663"/>
      <c r="E62" s="664"/>
      <c r="F62" s="504" t="s">
        <v>1262</v>
      </c>
      <c r="G62" s="450">
        <v>7</v>
      </c>
      <c r="H62" s="443"/>
      <c r="I62" s="451">
        <v>177.64</v>
      </c>
      <c r="J62" s="443"/>
      <c r="K62" s="449">
        <f t="shared" si="2"/>
        <v>1243.48</v>
      </c>
      <c r="L62" s="443"/>
      <c r="M62" s="441"/>
      <c r="N62" s="535"/>
      <c r="O62" s="393" t="s">
        <v>1186</v>
      </c>
      <c r="Q62" s="444"/>
      <c r="R62" s="510"/>
      <c r="S62" s="510"/>
      <c r="T62" s="509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</row>
    <row r="63" spans="1:67" s="442" customFormat="1" ht="9.75" customHeight="1">
      <c r="A63" s="446" t="s">
        <v>152</v>
      </c>
      <c r="B63" s="674" t="s">
        <v>1268</v>
      </c>
      <c r="C63" s="675"/>
      <c r="D63" s="675"/>
      <c r="E63" s="676"/>
      <c r="F63" s="504" t="s">
        <v>963</v>
      </c>
      <c r="G63" s="450">
        <v>30.6</v>
      </c>
      <c r="H63" s="443"/>
      <c r="I63" s="451">
        <v>8.84</v>
      </c>
      <c r="J63" s="443"/>
      <c r="K63" s="449">
        <f t="shared" si="2"/>
        <v>270.504</v>
      </c>
      <c r="L63" s="443"/>
      <c r="M63" s="441"/>
      <c r="N63" s="535"/>
      <c r="O63" s="393" t="s">
        <v>1270</v>
      </c>
      <c r="Q63" s="444"/>
      <c r="R63" s="510"/>
      <c r="S63" s="510"/>
      <c r="T63" s="509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  <c r="BI63" s="510"/>
      <c r="BJ63" s="510"/>
      <c r="BK63" s="510"/>
      <c r="BL63" s="510"/>
      <c r="BM63" s="510"/>
      <c r="BN63" s="510"/>
      <c r="BO63" s="510"/>
    </row>
    <row r="64" spans="1:67" s="442" customFormat="1" ht="36" customHeight="1">
      <c r="A64" s="559" t="s">
        <v>153</v>
      </c>
      <c r="B64" s="726" t="s">
        <v>1419</v>
      </c>
      <c r="C64" s="721"/>
      <c r="D64" s="721"/>
      <c r="E64" s="722"/>
      <c r="F64" s="504"/>
      <c r="G64" s="450"/>
      <c r="H64" s="443"/>
      <c r="I64" s="451"/>
      <c r="J64" s="443"/>
      <c r="K64" s="449">
        <f t="shared" si="2"/>
        <v>0</v>
      </c>
      <c r="L64" s="443"/>
      <c r="M64" s="441"/>
      <c r="N64" s="535"/>
      <c r="O64" s="393"/>
      <c r="Q64" s="444"/>
      <c r="R64" s="510"/>
      <c r="S64" s="510"/>
      <c r="T64" s="509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</row>
    <row r="65" spans="1:67" s="442" customFormat="1" ht="9.75" customHeight="1">
      <c r="A65" s="446" t="s">
        <v>154</v>
      </c>
      <c r="B65" s="674" t="s">
        <v>1420</v>
      </c>
      <c r="C65" s="675"/>
      <c r="D65" s="675"/>
      <c r="E65" s="676"/>
      <c r="F65" s="504" t="s">
        <v>1262</v>
      </c>
      <c r="G65" s="450">
        <v>2</v>
      </c>
      <c r="H65" s="443"/>
      <c r="I65" s="451">
        <v>577.56</v>
      </c>
      <c r="J65" s="443"/>
      <c r="K65" s="449">
        <f t="shared" si="2"/>
        <v>1155.12</v>
      </c>
      <c r="L65" s="443"/>
      <c r="M65" s="441"/>
      <c r="N65" s="535"/>
      <c r="O65" s="393"/>
      <c r="Q65" s="444"/>
      <c r="R65" s="510"/>
      <c r="S65" s="510"/>
      <c r="T65" s="509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  <c r="AF65" s="510"/>
      <c r="AG65" s="510"/>
      <c r="AH65" s="510"/>
      <c r="AI65" s="510"/>
      <c r="AJ65" s="510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0"/>
      <c r="BG65" s="510"/>
      <c r="BH65" s="510"/>
      <c r="BI65" s="510"/>
      <c r="BJ65" s="510"/>
      <c r="BK65" s="510"/>
      <c r="BL65" s="510"/>
      <c r="BM65" s="510"/>
      <c r="BN65" s="510"/>
      <c r="BO65" s="510"/>
    </row>
    <row r="66" spans="1:67" s="442" customFormat="1" ht="10.5" customHeight="1">
      <c r="A66" s="446" t="s">
        <v>155</v>
      </c>
      <c r="B66" s="551" t="s">
        <v>1421</v>
      </c>
      <c r="C66" s="552"/>
      <c r="D66" s="552"/>
      <c r="E66" s="553"/>
      <c r="F66" s="504" t="s">
        <v>1262</v>
      </c>
      <c r="G66" s="450">
        <v>7</v>
      </c>
      <c r="H66" s="443"/>
      <c r="I66" s="451">
        <v>693.12</v>
      </c>
      <c r="J66" s="443"/>
      <c r="K66" s="449">
        <f t="shared" si="2"/>
        <v>4851.84</v>
      </c>
      <c r="L66" s="443"/>
      <c r="M66" s="441"/>
      <c r="N66" s="535"/>
      <c r="O66" s="393"/>
      <c r="Q66" s="444"/>
      <c r="R66" s="510"/>
      <c r="S66" s="510"/>
      <c r="T66" s="509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  <c r="BK66" s="510"/>
      <c r="BL66" s="510"/>
      <c r="BM66" s="510"/>
      <c r="BN66" s="510"/>
      <c r="BO66" s="510"/>
    </row>
    <row r="67" spans="1:67" s="505" customFormat="1" ht="9" customHeight="1">
      <c r="A67" s="496" t="s">
        <v>158</v>
      </c>
      <c r="B67" s="680" t="s">
        <v>1122</v>
      </c>
      <c r="C67" s="680"/>
      <c r="D67" s="680"/>
      <c r="E67" s="680"/>
      <c r="F67" s="503"/>
      <c r="G67" s="447"/>
      <c r="H67" s="443"/>
      <c r="I67" s="449"/>
      <c r="J67" s="512"/>
      <c r="K67" s="449">
        <f t="shared" si="2"/>
        <v>0</v>
      </c>
      <c r="L67" s="512"/>
      <c r="M67" s="441"/>
      <c r="N67" s="535"/>
      <c r="O67" s="393" t="s">
        <v>1137</v>
      </c>
      <c r="P67" s="510"/>
      <c r="Q67" s="510"/>
      <c r="R67" s="444"/>
      <c r="S67" s="510"/>
      <c r="T67" s="509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/>
      <c r="BN67" s="510"/>
      <c r="BO67" s="510"/>
    </row>
    <row r="68" spans="1:67" s="442" customFormat="1" ht="9.75" customHeight="1" thickBot="1">
      <c r="A68" s="446" t="s">
        <v>159</v>
      </c>
      <c r="B68" s="674" t="s">
        <v>1271</v>
      </c>
      <c r="C68" s="675"/>
      <c r="D68" s="675"/>
      <c r="E68" s="676"/>
      <c r="F68" s="504" t="s">
        <v>1262</v>
      </c>
      <c r="G68" s="450"/>
      <c r="H68" s="443"/>
      <c r="I68" s="451">
        <v>58.24</v>
      </c>
      <c r="J68" s="443"/>
      <c r="K68" s="449">
        <f t="shared" si="2"/>
        <v>0</v>
      </c>
      <c r="L68" s="443"/>
      <c r="M68" s="441">
        <f>SUM(K59:K68)</f>
        <v>7876.224</v>
      </c>
      <c r="N68" s="535"/>
      <c r="O68" s="393" t="s">
        <v>1400</v>
      </c>
      <c r="Q68" s="444"/>
      <c r="R68" s="510"/>
      <c r="S68" s="510"/>
      <c r="T68" s="509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</row>
    <row r="69" spans="1:17" ht="15.75" customHeight="1" thickTop="1">
      <c r="A69" s="398" t="str">
        <f>A31</f>
        <v>DATA: 19/08/2014</v>
      </c>
      <c r="B69" s="385"/>
      <c r="C69" s="386" t="s">
        <v>941</v>
      </c>
      <c r="D69" s="385"/>
      <c r="E69" s="387"/>
      <c r="F69" s="498" t="s">
        <v>952</v>
      </c>
      <c r="G69" s="387"/>
      <c r="H69" s="385" t="s">
        <v>1124</v>
      </c>
      <c r="I69" s="387"/>
      <c r="J69" s="385"/>
      <c r="K69" s="426">
        <f>SUM(K37:K68)</f>
        <v>40805.872</v>
      </c>
      <c r="L69" s="385"/>
      <c r="M69" s="528">
        <f>SUM(M37:M68)</f>
        <v>40805.872</v>
      </c>
      <c r="N69" s="526"/>
      <c r="O69" s="411"/>
      <c r="Q69" s="400"/>
    </row>
    <row r="70" spans="1:17" ht="15.75" customHeight="1" thickBot="1">
      <c r="A70" s="427"/>
      <c r="B70" s="388"/>
      <c r="C70" s="389"/>
      <c r="D70" s="390"/>
      <c r="E70" s="391"/>
      <c r="F70" s="499"/>
      <c r="G70" s="391"/>
      <c r="H70" s="390" t="s">
        <v>960</v>
      </c>
      <c r="I70" s="391"/>
      <c r="J70" s="390"/>
      <c r="K70" s="428"/>
      <c r="L70" s="390"/>
      <c r="M70" s="429"/>
      <c r="N70" s="526"/>
      <c r="O70" s="411"/>
      <c r="Q70" s="400"/>
    </row>
    <row r="71" ht="18" customHeight="1" thickBot="1" thickTop="1">
      <c r="E71" s="371" t="s">
        <v>953</v>
      </c>
    </row>
    <row r="72" spans="1:16" ht="18" customHeight="1" thickTop="1">
      <c r="A72" s="397"/>
      <c r="B72" s="372" t="s">
        <v>944</v>
      </c>
      <c r="C72" s="373"/>
      <c r="D72" s="374" t="str">
        <f>D2</f>
        <v>OBRA/SERVIÇO: REFORMA DA ESCOLA DE SANTO EDUARDO</v>
      </c>
      <c r="E72" s="374"/>
      <c r="F72" s="498"/>
      <c r="G72" s="374"/>
      <c r="H72" s="690" t="s">
        <v>1121</v>
      </c>
      <c r="I72" s="691"/>
      <c r="J72" s="691"/>
      <c r="K72" s="692"/>
      <c r="L72" s="398"/>
      <c r="M72" s="399" t="s">
        <v>942</v>
      </c>
      <c r="N72" s="531"/>
      <c r="O72" s="400"/>
      <c r="P72" s="370">
        <f>4.7*2.1</f>
        <v>9.870000000000001</v>
      </c>
    </row>
    <row r="73" spans="1:15" ht="18" customHeight="1" thickBot="1">
      <c r="A73" s="401"/>
      <c r="B73" s="375" t="s">
        <v>945</v>
      </c>
      <c r="C73" s="376"/>
      <c r="D73" s="377"/>
      <c r="E73" s="377"/>
      <c r="G73" s="377"/>
      <c r="H73" s="684" t="str">
        <f>H3</f>
        <v>IOPES - AGOSTO/2014 (DATA BASE)</v>
      </c>
      <c r="I73" s="685"/>
      <c r="J73" s="685"/>
      <c r="K73" s="686"/>
      <c r="L73" s="402"/>
      <c r="M73" s="403" t="s">
        <v>1218</v>
      </c>
      <c r="N73" s="532"/>
      <c r="O73" s="404"/>
    </row>
    <row r="74" spans="1:15" ht="18" customHeight="1" thickTop="1">
      <c r="A74" s="401"/>
      <c r="B74" s="378" t="s">
        <v>946</v>
      </c>
      <c r="C74" s="376"/>
      <c r="D74" s="377" t="str">
        <f>D4</f>
        <v>LOCAL: LOCALIDADE DE SANTO EDUARDO - PRESIDENTE KENNEDY - ES</v>
      </c>
      <c r="E74" s="377"/>
      <c r="G74" s="377"/>
      <c r="H74" s="401" t="s">
        <v>947</v>
      </c>
      <c r="J74" s="401"/>
      <c r="L74" s="401"/>
      <c r="M74" s="405"/>
      <c r="N74" s="533"/>
      <c r="O74" s="406"/>
    </row>
    <row r="75" spans="1:15" ht="18" customHeight="1" thickBot="1">
      <c r="A75" s="407"/>
      <c r="B75" s="379"/>
      <c r="C75" s="380"/>
      <c r="D75" s="381"/>
      <c r="E75" s="381"/>
      <c r="F75" s="499"/>
      <c r="G75" s="381"/>
      <c r="H75" s="407" t="s">
        <v>948</v>
      </c>
      <c r="I75" s="390"/>
      <c r="J75" s="407"/>
      <c r="K75" s="408">
        <f>K69</f>
        <v>40805.872</v>
      </c>
      <c r="L75" s="409"/>
      <c r="M75" s="408">
        <f>M69</f>
        <v>40805.872</v>
      </c>
      <c r="N75" s="526"/>
      <c r="O75" s="411"/>
    </row>
    <row r="76" spans="1:15" ht="15" customHeight="1" thickTop="1">
      <c r="A76" s="412"/>
      <c r="B76" s="382"/>
      <c r="C76" s="382"/>
      <c r="D76" s="382"/>
      <c r="E76" s="382"/>
      <c r="F76" s="500"/>
      <c r="G76" s="413"/>
      <c r="H76" s="414"/>
      <c r="I76" s="415"/>
      <c r="J76" s="415" t="s">
        <v>955</v>
      </c>
      <c r="K76" s="415"/>
      <c r="L76" s="415"/>
      <c r="M76" s="416"/>
      <c r="N76" s="425"/>
      <c r="O76" s="393"/>
    </row>
    <row r="77" spans="1:16" ht="15" customHeight="1">
      <c r="A77" s="412" t="str">
        <f>A39</f>
        <v>ITEM</v>
      </c>
      <c r="B77" s="382"/>
      <c r="C77" s="383" t="s">
        <v>950</v>
      </c>
      <c r="D77" s="382"/>
      <c r="E77" s="382"/>
      <c r="F77" s="501" t="s">
        <v>18</v>
      </c>
      <c r="G77" s="413" t="s">
        <v>956</v>
      </c>
      <c r="H77" s="417" t="s">
        <v>957</v>
      </c>
      <c r="I77" s="417"/>
      <c r="J77" s="687" t="s">
        <v>462</v>
      </c>
      <c r="K77" s="688"/>
      <c r="L77" s="522" t="s">
        <v>943</v>
      </c>
      <c r="M77" s="523"/>
      <c r="N77" s="536"/>
      <c r="O77" s="418"/>
      <c r="P77" s="419"/>
    </row>
    <row r="78" spans="1:16" ht="9.75" customHeight="1" thickBot="1">
      <c r="A78" s="420"/>
      <c r="B78" s="384"/>
      <c r="C78" s="384"/>
      <c r="D78" s="384"/>
      <c r="E78" s="384"/>
      <c r="F78" s="502"/>
      <c r="G78" s="422"/>
      <c r="H78" s="384"/>
      <c r="I78" s="384"/>
      <c r="J78" s="421"/>
      <c r="K78" s="423"/>
      <c r="L78" s="384"/>
      <c r="M78" s="424"/>
      <c r="N78" s="425"/>
      <c r="O78" s="425"/>
      <c r="P78" s="419"/>
    </row>
    <row r="79" spans="1:67" s="442" customFormat="1" ht="13.5" customHeight="1" thickTop="1">
      <c r="A79" s="445">
        <v>7</v>
      </c>
      <c r="B79" s="671" t="s">
        <v>1272</v>
      </c>
      <c r="C79" s="672"/>
      <c r="D79" s="672"/>
      <c r="E79" s="673"/>
      <c r="F79" s="504"/>
      <c r="G79" s="450"/>
      <c r="H79" s="443"/>
      <c r="I79" s="451"/>
      <c r="J79" s="443"/>
      <c r="K79" s="449">
        <f aca="true" t="shared" si="3" ref="K79:K101">G79*I79</f>
        <v>0</v>
      </c>
      <c r="L79" s="443"/>
      <c r="M79" s="441"/>
      <c r="N79" s="535"/>
      <c r="O79" s="393" t="s">
        <v>1138</v>
      </c>
      <c r="Q79" s="444"/>
      <c r="R79" s="510"/>
      <c r="S79" s="510"/>
      <c r="T79" s="509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/>
      <c r="BN79" s="510"/>
      <c r="BO79" s="510"/>
    </row>
    <row r="80" spans="1:67" s="442" customFormat="1" ht="13.5" customHeight="1">
      <c r="A80" s="445" t="s">
        <v>180</v>
      </c>
      <c r="B80" s="668" t="s">
        <v>1273</v>
      </c>
      <c r="C80" s="669"/>
      <c r="D80" s="669"/>
      <c r="E80" s="670"/>
      <c r="F80" s="504"/>
      <c r="G80" s="450"/>
      <c r="H80" s="443"/>
      <c r="I80" s="451"/>
      <c r="J80" s="443"/>
      <c r="K80" s="449">
        <f t="shared" si="3"/>
        <v>0</v>
      </c>
      <c r="L80" s="443"/>
      <c r="M80" s="441"/>
      <c r="N80" s="535"/>
      <c r="O80" s="393" t="s">
        <v>1274</v>
      </c>
      <c r="Q80" s="444"/>
      <c r="R80" s="510"/>
      <c r="S80" s="510"/>
      <c r="T80" s="509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  <c r="BK80" s="510"/>
      <c r="BL80" s="510"/>
      <c r="BM80" s="510"/>
      <c r="BN80" s="510"/>
      <c r="BO80" s="510"/>
    </row>
    <row r="81" spans="1:67" s="442" customFormat="1" ht="24.75" customHeight="1">
      <c r="A81" s="440" t="s">
        <v>181</v>
      </c>
      <c r="B81" s="677" t="s">
        <v>1275</v>
      </c>
      <c r="C81" s="678"/>
      <c r="D81" s="678"/>
      <c r="E81" s="679"/>
      <c r="F81" s="503" t="s">
        <v>1126</v>
      </c>
      <c r="G81" s="450">
        <v>0.48</v>
      </c>
      <c r="H81" s="443"/>
      <c r="I81" s="451">
        <v>299.51</v>
      </c>
      <c r="J81" s="448"/>
      <c r="K81" s="449">
        <f t="shared" si="3"/>
        <v>143.76479999999998</v>
      </c>
      <c r="L81" s="443"/>
      <c r="M81" s="441"/>
      <c r="N81" s="535"/>
      <c r="O81" s="393" t="s">
        <v>1277</v>
      </c>
      <c r="Q81" s="444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/>
      <c r="BN81" s="510"/>
      <c r="BO81" s="510"/>
    </row>
    <row r="82" spans="1:67" s="442" customFormat="1" ht="13.5" customHeight="1">
      <c r="A82" s="445" t="s">
        <v>184</v>
      </c>
      <c r="B82" s="668" t="s">
        <v>1405</v>
      </c>
      <c r="C82" s="669"/>
      <c r="D82" s="669"/>
      <c r="E82" s="670"/>
      <c r="F82" s="504"/>
      <c r="G82" s="450"/>
      <c r="H82" s="443"/>
      <c r="I82" s="451"/>
      <c r="J82" s="443"/>
      <c r="K82" s="449">
        <f t="shared" si="3"/>
        <v>0</v>
      </c>
      <c r="L82" s="443"/>
      <c r="M82" s="441"/>
      <c r="N82" s="535"/>
      <c r="O82" s="547" t="s">
        <v>1455</v>
      </c>
      <c r="Q82" s="444"/>
      <c r="R82" s="510"/>
      <c r="S82" s="510"/>
      <c r="T82" s="509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/>
      <c r="BN82" s="510"/>
      <c r="BO82" s="510"/>
    </row>
    <row r="83" spans="1:67" s="442" customFormat="1" ht="12" customHeight="1">
      <c r="A83" s="446" t="s">
        <v>185</v>
      </c>
      <c r="B83" s="674" t="s">
        <v>1422</v>
      </c>
      <c r="C83" s="675"/>
      <c r="D83" s="675"/>
      <c r="E83" s="676"/>
      <c r="F83" s="503" t="s">
        <v>1126</v>
      </c>
      <c r="G83" s="450">
        <v>7.2</v>
      </c>
      <c r="H83" s="443"/>
      <c r="I83" s="449">
        <v>333.18</v>
      </c>
      <c r="J83" s="443"/>
      <c r="K83" s="449">
        <f t="shared" si="3"/>
        <v>2398.896</v>
      </c>
      <c r="L83" s="443"/>
      <c r="M83" s="441"/>
      <c r="N83" s="535"/>
      <c r="O83" s="547" t="s">
        <v>1456</v>
      </c>
      <c r="Q83" s="453"/>
      <c r="R83" s="510"/>
      <c r="S83" s="510"/>
      <c r="T83" s="509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</row>
    <row r="84" spans="1:67" s="442" customFormat="1" ht="13.5" customHeight="1">
      <c r="A84" s="445" t="s">
        <v>189</v>
      </c>
      <c r="B84" s="668" t="s">
        <v>1276</v>
      </c>
      <c r="C84" s="669"/>
      <c r="D84" s="669"/>
      <c r="E84" s="670"/>
      <c r="F84" s="504"/>
      <c r="G84" s="450"/>
      <c r="H84" s="443"/>
      <c r="I84" s="451"/>
      <c r="J84" s="443"/>
      <c r="K84" s="449">
        <f t="shared" si="3"/>
        <v>0</v>
      </c>
      <c r="L84" s="443"/>
      <c r="M84" s="441"/>
      <c r="N84" s="535"/>
      <c r="O84" s="393" t="s">
        <v>1189</v>
      </c>
      <c r="Q84" s="444"/>
      <c r="R84" s="510"/>
      <c r="S84" s="510"/>
      <c r="T84" s="509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0"/>
    </row>
    <row r="85" spans="1:67" s="442" customFormat="1" ht="12" customHeight="1">
      <c r="A85" s="446" t="s">
        <v>190</v>
      </c>
      <c r="B85" s="674" t="s">
        <v>1188</v>
      </c>
      <c r="C85" s="675"/>
      <c r="D85" s="675"/>
      <c r="E85" s="676"/>
      <c r="F85" s="503" t="s">
        <v>1126</v>
      </c>
      <c r="G85" s="450">
        <v>7.2</v>
      </c>
      <c r="H85" s="443"/>
      <c r="I85" s="449">
        <v>18.61</v>
      </c>
      <c r="J85" s="443"/>
      <c r="K85" s="449">
        <f t="shared" si="3"/>
        <v>133.992</v>
      </c>
      <c r="L85" s="443"/>
      <c r="M85" s="441">
        <f>SUM(K79:K85)</f>
        <v>2676.6528000000003</v>
      </c>
      <c r="N85" s="535"/>
      <c r="O85" s="393" t="s">
        <v>1190</v>
      </c>
      <c r="Q85" s="453"/>
      <c r="R85" s="510"/>
      <c r="S85" s="510"/>
      <c r="T85" s="509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</row>
    <row r="86" spans="1:67" s="442" customFormat="1" ht="13.5" customHeight="1">
      <c r="A86" s="445">
        <v>8</v>
      </c>
      <c r="B86" s="668" t="s">
        <v>1387</v>
      </c>
      <c r="C86" s="669"/>
      <c r="D86" s="669"/>
      <c r="E86" s="670"/>
      <c r="F86" s="504"/>
      <c r="G86" s="450"/>
      <c r="H86" s="443"/>
      <c r="I86" s="451"/>
      <c r="J86" s="443"/>
      <c r="K86" s="449">
        <f t="shared" si="3"/>
        <v>0</v>
      </c>
      <c r="L86" s="443"/>
      <c r="M86" s="441"/>
      <c r="N86" s="535"/>
      <c r="O86" s="393" t="s">
        <v>1385</v>
      </c>
      <c r="Q86" s="444"/>
      <c r="R86" s="510"/>
      <c r="S86" s="510"/>
      <c r="T86" s="509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/>
      <c r="BN86" s="510"/>
      <c r="BO86" s="510"/>
    </row>
    <row r="87" spans="1:67" s="442" customFormat="1" ht="13.5" customHeight="1">
      <c r="A87" s="445" t="s">
        <v>211</v>
      </c>
      <c r="B87" s="668" t="s">
        <v>1384</v>
      </c>
      <c r="C87" s="669"/>
      <c r="D87" s="669"/>
      <c r="E87" s="670"/>
      <c r="F87" s="504"/>
      <c r="G87" s="450"/>
      <c r="H87" s="443"/>
      <c r="I87" s="451"/>
      <c r="J87" s="443"/>
      <c r="K87" s="449">
        <f t="shared" si="3"/>
        <v>0</v>
      </c>
      <c r="L87" s="443"/>
      <c r="M87" s="441"/>
      <c r="N87" s="535"/>
      <c r="O87" s="393" t="s">
        <v>1386</v>
      </c>
      <c r="Q87" s="444"/>
      <c r="R87" s="510"/>
      <c r="S87" s="510"/>
      <c r="T87" s="509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/>
      <c r="BN87" s="510"/>
      <c r="BO87" s="510"/>
    </row>
    <row r="88" spans="1:67" s="442" customFormat="1" ht="12" customHeight="1">
      <c r="A88" s="446" t="s">
        <v>212</v>
      </c>
      <c r="B88" s="674" t="s">
        <v>1388</v>
      </c>
      <c r="C88" s="675"/>
      <c r="D88" s="675"/>
      <c r="E88" s="676"/>
      <c r="F88" s="503" t="s">
        <v>1126</v>
      </c>
      <c r="G88" s="450">
        <v>0.48</v>
      </c>
      <c r="H88" s="443"/>
      <c r="I88" s="449">
        <v>94.55</v>
      </c>
      <c r="J88" s="443"/>
      <c r="K88" s="449">
        <f t="shared" si="3"/>
        <v>45.384</v>
      </c>
      <c r="L88" s="443"/>
      <c r="M88" s="441">
        <f>SUM(K86:K88)</f>
        <v>45.384</v>
      </c>
      <c r="N88" s="535"/>
      <c r="O88" s="393" t="s">
        <v>1389</v>
      </c>
      <c r="Q88" s="453"/>
      <c r="R88" s="510"/>
      <c r="S88" s="510"/>
      <c r="T88" s="509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/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/>
      <c r="BN88" s="510"/>
      <c r="BO88" s="510"/>
    </row>
    <row r="89" spans="1:67" s="442" customFormat="1" ht="13.5" customHeight="1">
      <c r="A89" s="445">
        <v>9</v>
      </c>
      <c r="B89" s="668" t="s">
        <v>1087</v>
      </c>
      <c r="C89" s="669"/>
      <c r="D89" s="669"/>
      <c r="E89" s="670"/>
      <c r="F89" s="504"/>
      <c r="G89" s="450"/>
      <c r="H89" s="443"/>
      <c r="I89" s="451"/>
      <c r="J89" s="443"/>
      <c r="K89" s="449">
        <f t="shared" si="3"/>
        <v>0</v>
      </c>
      <c r="L89" s="443"/>
      <c r="M89" s="441"/>
      <c r="N89" s="535"/>
      <c r="O89" s="393" t="s">
        <v>1139</v>
      </c>
      <c r="Q89" s="444"/>
      <c r="R89" s="510"/>
      <c r="S89" s="510"/>
      <c r="T89" s="509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/>
      <c r="BN89" s="510"/>
      <c r="BO89" s="510"/>
    </row>
    <row r="90" spans="1:67" s="442" customFormat="1" ht="13.5" customHeight="1">
      <c r="A90" s="445" t="s">
        <v>247</v>
      </c>
      <c r="B90" s="668" t="s">
        <v>1278</v>
      </c>
      <c r="C90" s="669"/>
      <c r="D90" s="669"/>
      <c r="E90" s="670"/>
      <c r="F90" s="504"/>
      <c r="G90" s="450"/>
      <c r="H90" s="443"/>
      <c r="I90" s="451"/>
      <c r="J90" s="443"/>
      <c r="K90" s="449">
        <f t="shared" si="3"/>
        <v>0</v>
      </c>
      <c r="L90" s="443"/>
      <c r="M90" s="441"/>
      <c r="N90" s="535"/>
      <c r="O90" s="393" t="s">
        <v>1279</v>
      </c>
      <c r="Q90" s="444"/>
      <c r="R90" s="510"/>
      <c r="S90" s="510"/>
      <c r="T90" s="509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</row>
    <row r="91" spans="1:67" s="442" customFormat="1" ht="36" customHeight="1">
      <c r="A91" s="446" t="s">
        <v>248</v>
      </c>
      <c r="B91" s="662" t="s">
        <v>1280</v>
      </c>
      <c r="C91" s="663"/>
      <c r="D91" s="663"/>
      <c r="E91" s="664"/>
      <c r="F91" s="504" t="s">
        <v>1126</v>
      </c>
      <c r="G91" s="447">
        <v>242.23</v>
      </c>
      <c r="H91" s="443"/>
      <c r="I91" s="449">
        <v>229.34</v>
      </c>
      <c r="J91" s="443"/>
      <c r="K91" s="449">
        <f t="shared" si="3"/>
        <v>55553.0282</v>
      </c>
      <c r="L91" s="443"/>
      <c r="M91" s="441"/>
      <c r="N91" s="535"/>
      <c r="O91" s="393" t="s">
        <v>1281</v>
      </c>
      <c r="Q91" s="453"/>
      <c r="R91" s="510"/>
      <c r="S91" s="529"/>
      <c r="T91" s="509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</row>
    <row r="92" spans="1:67" s="442" customFormat="1" ht="12.75" customHeight="1">
      <c r="A92" s="445" t="s">
        <v>252</v>
      </c>
      <c r="B92" s="668" t="s">
        <v>1213</v>
      </c>
      <c r="C92" s="669"/>
      <c r="D92" s="669"/>
      <c r="E92" s="670"/>
      <c r="F92" s="503"/>
      <c r="G92" s="450"/>
      <c r="H92" s="443"/>
      <c r="I92" s="449"/>
      <c r="J92" s="443"/>
      <c r="K92" s="449">
        <f t="shared" si="3"/>
        <v>0</v>
      </c>
      <c r="L92" s="443"/>
      <c r="M92" s="441"/>
      <c r="N92" s="535"/>
      <c r="O92" s="393" t="s">
        <v>1282</v>
      </c>
      <c r="Q92" s="453"/>
      <c r="R92" s="510"/>
      <c r="S92" s="510"/>
      <c r="T92" s="509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  <c r="AI92" s="510"/>
      <c r="AJ92" s="510"/>
      <c r="AK92" s="510"/>
      <c r="AL92" s="510"/>
      <c r="AM92" s="510"/>
      <c r="AN92" s="510"/>
      <c r="AO92" s="510"/>
      <c r="AP92" s="510"/>
      <c r="AQ92" s="510"/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/>
      <c r="BN92" s="510"/>
      <c r="BO92" s="510"/>
    </row>
    <row r="93" spans="1:67" s="442" customFormat="1" ht="24.75" customHeight="1">
      <c r="A93" s="440" t="s">
        <v>253</v>
      </c>
      <c r="B93" s="677" t="s">
        <v>1535</v>
      </c>
      <c r="C93" s="678"/>
      <c r="D93" s="678"/>
      <c r="E93" s="679"/>
      <c r="F93" s="503" t="s">
        <v>1126</v>
      </c>
      <c r="G93" s="450">
        <v>302.53</v>
      </c>
      <c r="H93" s="443"/>
      <c r="I93" s="451">
        <v>103.95</v>
      </c>
      <c r="J93" s="448"/>
      <c r="K93" s="449">
        <f t="shared" si="3"/>
        <v>31447.993499999997</v>
      </c>
      <c r="L93" s="443"/>
      <c r="M93" s="441"/>
      <c r="N93" s="535"/>
      <c r="O93" s="393" t="s">
        <v>1283</v>
      </c>
      <c r="Q93" s="444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/>
      <c r="AM93" s="510"/>
      <c r="AN93" s="510"/>
      <c r="AO93" s="510"/>
      <c r="AP93" s="510"/>
      <c r="AQ93" s="510"/>
      <c r="AR93" s="510"/>
      <c r="AS93" s="510"/>
      <c r="AT93" s="510"/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/>
      <c r="BN93" s="510"/>
      <c r="BO93" s="510"/>
    </row>
    <row r="94" spans="1:67" s="442" customFormat="1" ht="13.5" customHeight="1">
      <c r="A94" s="445" t="s">
        <v>257</v>
      </c>
      <c r="B94" s="668" t="s">
        <v>1284</v>
      </c>
      <c r="C94" s="669"/>
      <c r="D94" s="669"/>
      <c r="E94" s="670"/>
      <c r="F94" s="504"/>
      <c r="G94" s="450"/>
      <c r="H94" s="443"/>
      <c r="I94" s="451"/>
      <c r="J94" s="443"/>
      <c r="K94" s="449">
        <f t="shared" si="3"/>
        <v>0</v>
      </c>
      <c r="L94" s="443"/>
      <c r="M94" s="441"/>
      <c r="N94" s="535"/>
      <c r="O94" s="393" t="s">
        <v>1140</v>
      </c>
      <c r="Q94" s="444"/>
      <c r="R94" s="510"/>
      <c r="S94" s="510"/>
      <c r="T94" s="509"/>
      <c r="U94" s="510"/>
      <c r="V94" s="510"/>
      <c r="W94" s="510"/>
      <c r="X94" s="510"/>
      <c r="Y94" s="510"/>
      <c r="Z94" s="510"/>
      <c r="AA94" s="510"/>
      <c r="AB94" s="510"/>
      <c r="AC94" s="510"/>
      <c r="AD94" s="510"/>
      <c r="AE94" s="510"/>
      <c r="AF94" s="510"/>
      <c r="AG94" s="510"/>
      <c r="AH94" s="510"/>
      <c r="AI94" s="510"/>
      <c r="AJ94" s="510"/>
      <c r="AK94" s="510"/>
      <c r="AL94" s="510"/>
      <c r="AM94" s="510"/>
      <c r="AN94" s="510"/>
      <c r="AO94" s="510"/>
      <c r="AP94" s="510"/>
      <c r="AQ94" s="510"/>
      <c r="AR94" s="510"/>
      <c r="AS94" s="510"/>
      <c r="AT94" s="510"/>
      <c r="AU94" s="510"/>
      <c r="AV94" s="510"/>
      <c r="AW94" s="510"/>
      <c r="AX94" s="510"/>
      <c r="AY94" s="510"/>
      <c r="AZ94" s="510"/>
      <c r="BA94" s="510"/>
      <c r="BB94" s="510"/>
      <c r="BC94" s="510"/>
      <c r="BD94" s="510"/>
      <c r="BE94" s="510"/>
      <c r="BF94" s="510"/>
      <c r="BG94" s="510"/>
      <c r="BH94" s="510"/>
      <c r="BI94" s="510"/>
      <c r="BJ94" s="510"/>
      <c r="BK94" s="510"/>
      <c r="BL94" s="510"/>
      <c r="BM94" s="510"/>
      <c r="BN94" s="510"/>
      <c r="BO94" s="510"/>
    </row>
    <row r="95" spans="1:67" s="442" customFormat="1" ht="12" customHeight="1">
      <c r="A95" s="446" t="s">
        <v>258</v>
      </c>
      <c r="B95" s="674" t="s">
        <v>1285</v>
      </c>
      <c r="C95" s="675"/>
      <c r="D95" s="675"/>
      <c r="E95" s="676"/>
      <c r="F95" s="503" t="s">
        <v>963</v>
      </c>
      <c r="G95" s="450">
        <v>27.65</v>
      </c>
      <c r="H95" s="443"/>
      <c r="I95" s="449">
        <v>25.02</v>
      </c>
      <c r="J95" s="443"/>
      <c r="K95" s="449">
        <f t="shared" si="3"/>
        <v>691.803</v>
      </c>
      <c r="L95" s="443"/>
      <c r="M95" s="441">
        <f>SUM(K89:K95)</f>
        <v>87692.8247</v>
      </c>
      <c r="N95" s="535"/>
      <c r="O95" s="393" t="s">
        <v>1187</v>
      </c>
      <c r="Q95" s="453"/>
      <c r="R95" s="510"/>
      <c r="S95" s="510"/>
      <c r="T95" s="509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0"/>
      <c r="BG95" s="510"/>
      <c r="BH95" s="510"/>
      <c r="BI95" s="510"/>
      <c r="BJ95" s="510"/>
      <c r="BK95" s="510"/>
      <c r="BL95" s="510"/>
      <c r="BM95" s="510"/>
      <c r="BN95" s="510"/>
      <c r="BO95" s="510"/>
    </row>
    <row r="96" spans="1:67" s="442" customFormat="1" ht="13.5" customHeight="1">
      <c r="A96" s="445">
        <v>10</v>
      </c>
      <c r="B96" s="668" t="s">
        <v>1286</v>
      </c>
      <c r="C96" s="669"/>
      <c r="D96" s="669"/>
      <c r="E96" s="670"/>
      <c r="F96" s="504"/>
      <c r="G96" s="450"/>
      <c r="H96" s="443"/>
      <c r="I96" s="451"/>
      <c r="J96" s="443"/>
      <c r="K96" s="449">
        <f t="shared" si="3"/>
        <v>0</v>
      </c>
      <c r="L96" s="443"/>
      <c r="M96" s="441"/>
      <c r="N96" s="535"/>
      <c r="O96" s="393" t="s">
        <v>1287</v>
      </c>
      <c r="Q96" s="444"/>
      <c r="R96" s="510"/>
      <c r="S96" s="510"/>
      <c r="T96" s="509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  <c r="AF96" s="510"/>
      <c r="AG96" s="510"/>
      <c r="AH96" s="510"/>
      <c r="AI96" s="510"/>
      <c r="AJ96" s="510"/>
      <c r="AK96" s="510"/>
      <c r="AL96" s="510"/>
      <c r="AM96" s="510"/>
      <c r="AN96" s="510"/>
      <c r="AO96" s="510"/>
      <c r="AP96" s="510"/>
      <c r="AQ96" s="510"/>
      <c r="AR96" s="510"/>
      <c r="AS96" s="510"/>
      <c r="AT96" s="510"/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0"/>
      <c r="BG96" s="510"/>
      <c r="BH96" s="510"/>
      <c r="BI96" s="510"/>
      <c r="BJ96" s="510"/>
      <c r="BK96" s="510"/>
      <c r="BL96" s="510"/>
      <c r="BM96" s="510"/>
      <c r="BN96" s="510"/>
      <c r="BO96" s="510"/>
    </row>
    <row r="97" spans="1:67" s="442" customFormat="1" ht="13.5" customHeight="1">
      <c r="A97" s="445" t="s">
        <v>285</v>
      </c>
      <c r="B97" s="668" t="s">
        <v>1288</v>
      </c>
      <c r="C97" s="669"/>
      <c r="D97" s="669"/>
      <c r="E97" s="670"/>
      <c r="F97" s="504"/>
      <c r="G97" s="450"/>
      <c r="H97" s="443"/>
      <c r="I97" s="451"/>
      <c r="J97" s="443"/>
      <c r="K97" s="449">
        <f t="shared" si="3"/>
        <v>0</v>
      </c>
      <c r="L97" s="443"/>
      <c r="M97" s="441"/>
      <c r="N97" s="535"/>
      <c r="O97" s="393" t="s">
        <v>1191</v>
      </c>
      <c r="Q97" s="444"/>
      <c r="R97" s="510"/>
      <c r="S97" s="510"/>
      <c r="T97" s="509"/>
      <c r="U97" s="510"/>
      <c r="V97" s="510"/>
      <c r="W97" s="510"/>
      <c r="X97" s="510"/>
      <c r="Y97" s="510"/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510"/>
      <c r="AN97" s="510"/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0"/>
      <c r="BG97" s="510"/>
      <c r="BH97" s="510"/>
      <c r="BI97" s="510"/>
      <c r="BJ97" s="510"/>
      <c r="BK97" s="510"/>
      <c r="BL97" s="510"/>
      <c r="BM97" s="510"/>
      <c r="BN97" s="510"/>
      <c r="BO97" s="510"/>
    </row>
    <row r="98" spans="1:67" s="442" customFormat="1" ht="36" customHeight="1">
      <c r="A98" s="446" t="s">
        <v>286</v>
      </c>
      <c r="B98" s="662" t="s">
        <v>1289</v>
      </c>
      <c r="C98" s="663"/>
      <c r="D98" s="663"/>
      <c r="E98" s="664"/>
      <c r="F98" s="504" t="s">
        <v>1126</v>
      </c>
      <c r="G98" s="447">
        <v>2.25</v>
      </c>
      <c r="H98" s="443"/>
      <c r="I98" s="449">
        <v>104.77</v>
      </c>
      <c r="J98" s="443"/>
      <c r="K98" s="449">
        <f t="shared" si="3"/>
        <v>235.7325</v>
      </c>
      <c r="L98" s="443"/>
      <c r="M98" s="441">
        <f>SUM(K96:K98)</f>
        <v>235.7325</v>
      </c>
      <c r="N98" s="535"/>
      <c r="O98" s="393" t="s">
        <v>1138</v>
      </c>
      <c r="Q98" s="453">
        <f>G97*I98</f>
        <v>0</v>
      </c>
      <c r="R98" s="510"/>
      <c r="S98" s="529"/>
      <c r="T98" s="509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  <c r="AF98" s="510"/>
      <c r="AG98" s="510"/>
      <c r="AH98" s="510"/>
      <c r="AI98" s="510"/>
      <c r="AJ98" s="510"/>
      <c r="AK98" s="510"/>
      <c r="AL98" s="510"/>
      <c r="AM98" s="510"/>
      <c r="AN98" s="510"/>
      <c r="AO98" s="510"/>
      <c r="AP98" s="510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0"/>
      <c r="BG98" s="510"/>
      <c r="BH98" s="510"/>
      <c r="BI98" s="510"/>
      <c r="BJ98" s="510"/>
      <c r="BK98" s="510"/>
      <c r="BL98" s="510"/>
      <c r="BM98" s="510"/>
      <c r="BN98" s="510"/>
      <c r="BO98" s="510"/>
    </row>
    <row r="99" spans="1:67" s="442" customFormat="1" ht="13.5" customHeight="1">
      <c r="A99" s="445">
        <v>11</v>
      </c>
      <c r="B99" s="668" t="s">
        <v>1073</v>
      </c>
      <c r="C99" s="669"/>
      <c r="D99" s="669"/>
      <c r="E99" s="670"/>
      <c r="F99" s="504"/>
      <c r="G99" s="450"/>
      <c r="H99" s="443"/>
      <c r="I99" s="451"/>
      <c r="J99" s="443"/>
      <c r="K99" s="449">
        <f t="shared" si="3"/>
        <v>0</v>
      </c>
      <c r="L99" s="443"/>
      <c r="M99" s="441"/>
      <c r="N99" s="535"/>
      <c r="O99" s="393" t="s">
        <v>1141</v>
      </c>
      <c r="Q99" s="444"/>
      <c r="R99" s="510"/>
      <c r="S99" s="510"/>
      <c r="T99" s="509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  <c r="AF99" s="510"/>
      <c r="AG99" s="510"/>
      <c r="AH99" s="510"/>
      <c r="AI99" s="510"/>
      <c r="AJ99" s="510"/>
      <c r="AK99" s="510"/>
      <c r="AL99" s="510"/>
      <c r="AM99" s="510"/>
      <c r="AN99" s="510"/>
      <c r="AO99" s="510"/>
      <c r="AP99" s="510"/>
      <c r="AQ99" s="510"/>
      <c r="AR99" s="510"/>
      <c r="AS99" s="510"/>
      <c r="AT99" s="510"/>
      <c r="AU99" s="510"/>
      <c r="AV99" s="510"/>
      <c r="AW99" s="510"/>
      <c r="AX99" s="510"/>
      <c r="AY99" s="510"/>
      <c r="AZ99" s="510"/>
      <c r="BA99" s="510"/>
      <c r="BB99" s="510"/>
      <c r="BC99" s="510"/>
      <c r="BD99" s="510"/>
      <c r="BE99" s="510"/>
      <c r="BF99" s="510"/>
      <c r="BG99" s="510"/>
      <c r="BH99" s="510"/>
      <c r="BI99" s="510"/>
      <c r="BJ99" s="510"/>
      <c r="BK99" s="510"/>
      <c r="BL99" s="510"/>
      <c r="BM99" s="510"/>
      <c r="BN99" s="510"/>
      <c r="BO99" s="510"/>
    </row>
    <row r="100" spans="1:67" s="442" customFormat="1" ht="13.5" customHeight="1">
      <c r="A100" s="445" t="s">
        <v>323</v>
      </c>
      <c r="B100" s="668" t="s">
        <v>1290</v>
      </c>
      <c r="C100" s="669"/>
      <c r="D100" s="669"/>
      <c r="E100" s="670"/>
      <c r="F100" s="504"/>
      <c r="G100" s="450"/>
      <c r="H100" s="443"/>
      <c r="I100" s="451"/>
      <c r="J100" s="443"/>
      <c r="K100" s="449">
        <f t="shared" si="3"/>
        <v>0</v>
      </c>
      <c r="L100" s="443"/>
      <c r="M100" s="441"/>
      <c r="N100" s="535"/>
      <c r="O100" s="393" t="s">
        <v>1192</v>
      </c>
      <c r="Q100" s="444"/>
      <c r="R100" s="510"/>
      <c r="S100" s="510"/>
      <c r="T100" s="509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0"/>
      <c r="AK100" s="510"/>
      <c r="AL100" s="510"/>
      <c r="AM100" s="510"/>
      <c r="AN100" s="510"/>
      <c r="AO100" s="510"/>
      <c r="AP100" s="510"/>
      <c r="AQ100" s="510"/>
      <c r="AR100" s="510"/>
      <c r="AS100" s="510"/>
      <c r="AT100" s="510"/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0"/>
      <c r="BF100" s="510"/>
      <c r="BG100" s="510"/>
      <c r="BH100" s="510"/>
      <c r="BI100" s="510"/>
      <c r="BJ100" s="510"/>
      <c r="BK100" s="510"/>
      <c r="BL100" s="510"/>
      <c r="BM100" s="510"/>
      <c r="BN100" s="510"/>
      <c r="BO100" s="510"/>
    </row>
    <row r="101" spans="1:67" s="442" customFormat="1" ht="12" customHeight="1" thickBot="1">
      <c r="A101" s="446" t="s">
        <v>324</v>
      </c>
      <c r="B101" s="674" t="s">
        <v>1423</v>
      </c>
      <c r="C101" s="675"/>
      <c r="D101" s="675"/>
      <c r="E101" s="676"/>
      <c r="F101" s="503" t="s">
        <v>1126</v>
      </c>
      <c r="G101" s="450">
        <v>218.01</v>
      </c>
      <c r="H101" s="443"/>
      <c r="I101" s="449">
        <v>46.4</v>
      </c>
      <c r="J101" s="443"/>
      <c r="K101" s="449">
        <f t="shared" si="3"/>
        <v>10115.663999999999</v>
      </c>
      <c r="L101" s="443"/>
      <c r="M101" s="441">
        <f>SUM(K99:K101)</f>
        <v>10115.663999999999</v>
      </c>
      <c r="N101" s="535"/>
      <c r="O101" s="393"/>
      <c r="Q101" s="453"/>
      <c r="R101" s="510"/>
      <c r="S101" s="510"/>
      <c r="T101" s="509"/>
      <c r="U101" s="510"/>
      <c r="V101" s="510"/>
      <c r="W101" s="510"/>
      <c r="X101" s="510"/>
      <c r="Y101" s="510"/>
      <c r="Z101" s="510"/>
      <c r="AA101" s="510"/>
      <c r="AB101" s="510"/>
      <c r="AC101" s="510"/>
      <c r="AD101" s="510"/>
      <c r="AE101" s="510"/>
      <c r="AF101" s="510"/>
      <c r="AG101" s="510"/>
      <c r="AH101" s="510"/>
      <c r="AI101" s="510"/>
      <c r="AJ101" s="510"/>
      <c r="AK101" s="510"/>
      <c r="AL101" s="510"/>
      <c r="AM101" s="510"/>
      <c r="AN101" s="510"/>
      <c r="AO101" s="510"/>
      <c r="AP101" s="510"/>
      <c r="AQ101" s="510"/>
      <c r="AR101" s="510"/>
      <c r="AS101" s="510"/>
      <c r="AT101" s="510"/>
      <c r="AU101" s="510"/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0"/>
      <c r="BG101" s="510"/>
      <c r="BH101" s="510"/>
      <c r="BI101" s="510"/>
      <c r="BJ101" s="510"/>
      <c r="BK101" s="510"/>
      <c r="BL101" s="510"/>
      <c r="BM101" s="510"/>
      <c r="BN101" s="510"/>
      <c r="BO101" s="510"/>
    </row>
    <row r="102" spans="1:17" ht="18" customHeight="1" thickTop="1">
      <c r="A102" s="398" t="str">
        <f>A31</f>
        <v>DATA: 19/08/2014</v>
      </c>
      <c r="B102" s="385"/>
      <c r="C102" s="386" t="s">
        <v>941</v>
      </c>
      <c r="D102" s="385"/>
      <c r="E102" s="387"/>
      <c r="F102" s="498" t="s">
        <v>952</v>
      </c>
      <c r="G102" s="387"/>
      <c r="H102" s="385" t="s">
        <v>1124</v>
      </c>
      <c r="I102" s="387"/>
      <c r="J102" s="385"/>
      <c r="K102" s="426">
        <f>SUM(K75:K101)</f>
        <v>141572.13</v>
      </c>
      <c r="L102" s="385"/>
      <c r="M102" s="426">
        <f>SUM(M75:M101)</f>
        <v>141572.13</v>
      </c>
      <c r="N102" s="526"/>
      <c r="O102" s="411"/>
      <c r="Q102" s="400"/>
    </row>
    <row r="103" spans="1:17" ht="18" customHeight="1" thickBot="1">
      <c r="A103" s="427"/>
      <c r="B103" s="388"/>
      <c r="C103" s="389"/>
      <c r="D103" s="390"/>
      <c r="E103" s="391"/>
      <c r="F103" s="499"/>
      <c r="G103" s="391"/>
      <c r="H103" s="390" t="s">
        <v>960</v>
      </c>
      <c r="I103" s="391"/>
      <c r="J103" s="390"/>
      <c r="K103" s="428"/>
      <c r="L103" s="390"/>
      <c r="M103" s="429"/>
      <c r="N103" s="526"/>
      <c r="O103" s="411"/>
      <c r="Q103" s="400"/>
    </row>
    <row r="104" spans="5:17" ht="16.5" customHeight="1" thickBot="1" thickTop="1">
      <c r="E104" s="371" t="s">
        <v>953</v>
      </c>
      <c r="Q104" s="508"/>
    </row>
    <row r="105" spans="1:15" ht="18" customHeight="1" thickTop="1">
      <c r="A105" s="397"/>
      <c r="B105" s="372" t="s">
        <v>944</v>
      </c>
      <c r="C105" s="373"/>
      <c r="D105" s="374" t="str">
        <f>D72</f>
        <v>OBRA/SERVIÇO: REFORMA DA ESCOLA DE SANTO EDUARDO</v>
      </c>
      <c r="E105" s="374"/>
      <c r="F105" s="498"/>
      <c r="G105" s="374"/>
      <c r="H105" s="690" t="s">
        <v>1121</v>
      </c>
      <c r="I105" s="691"/>
      <c r="J105" s="691"/>
      <c r="K105" s="692"/>
      <c r="L105" s="398"/>
      <c r="M105" s="399" t="s">
        <v>942</v>
      </c>
      <c r="N105" s="531"/>
      <c r="O105" s="400"/>
    </row>
    <row r="106" spans="1:17" ht="18" customHeight="1" thickBot="1">
      <c r="A106" s="401"/>
      <c r="B106" s="375" t="s">
        <v>945</v>
      </c>
      <c r="C106" s="376"/>
      <c r="D106" s="377"/>
      <c r="E106" s="377"/>
      <c r="G106" s="377"/>
      <c r="H106" s="684" t="str">
        <f>H3</f>
        <v>IOPES - AGOSTO/2014 (DATA BASE)</v>
      </c>
      <c r="I106" s="685"/>
      <c r="J106" s="685"/>
      <c r="K106" s="686"/>
      <c r="L106" s="402"/>
      <c r="M106" s="403" t="s">
        <v>1217</v>
      </c>
      <c r="N106" s="532"/>
      <c r="O106" s="404"/>
      <c r="Q106" s="393">
        <f>16.65+33.06</f>
        <v>49.71</v>
      </c>
    </row>
    <row r="107" spans="1:17" ht="18" customHeight="1" thickTop="1">
      <c r="A107" s="401"/>
      <c r="B107" s="378" t="s">
        <v>946</v>
      </c>
      <c r="C107" s="376"/>
      <c r="D107" s="377" t="str">
        <f>D74</f>
        <v>LOCAL: LOCALIDADE DE SANTO EDUARDO - PRESIDENTE KENNEDY - ES</v>
      </c>
      <c r="E107" s="377"/>
      <c r="G107" s="377"/>
      <c r="H107" s="401" t="s">
        <v>947</v>
      </c>
      <c r="J107" s="401"/>
      <c r="L107" s="401"/>
      <c r="M107" s="405"/>
      <c r="N107" s="533"/>
      <c r="O107" s="406"/>
      <c r="Q107" s="524"/>
    </row>
    <row r="108" spans="1:15" ht="14.25" customHeight="1" thickBot="1">
      <c r="A108" s="407"/>
      <c r="B108" s="379"/>
      <c r="C108" s="380"/>
      <c r="D108" s="381"/>
      <c r="E108" s="381"/>
      <c r="F108" s="499"/>
      <c r="G108" s="381"/>
      <c r="H108" s="435" t="s">
        <v>948</v>
      </c>
      <c r="I108" s="381"/>
      <c r="J108" s="435"/>
      <c r="K108" s="433">
        <f>K102</f>
        <v>141572.13</v>
      </c>
      <c r="L108" s="434"/>
      <c r="M108" s="433">
        <f>M102</f>
        <v>141572.13</v>
      </c>
      <c r="N108" s="537"/>
      <c r="O108" s="411"/>
    </row>
    <row r="109" spans="1:15" ht="12.75" customHeight="1" thickTop="1">
      <c r="A109" s="412"/>
      <c r="B109" s="382"/>
      <c r="C109" s="382"/>
      <c r="D109" s="382"/>
      <c r="E109" s="382"/>
      <c r="F109" s="500"/>
      <c r="G109" s="413"/>
      <c r="H109" s="414"/>
      <c r="I109" s="415"/>
      <c r="J109" s="415" t="s">
        <v>955</v>
      </c>
      <c r="K109" s="415"/>
      <c r="L109" s="415"/>
      <c r="M109" s="416"/>
      <c r="N109" s="425"/>
      <c r="O109" s="393"/>
    </row>
    <row r="110" spans="1:16" ht="15" customHeight="1">
      <c r="A110" s="412" t="str">
        <f>A77</f>
        <v>ITEM</v>
      </c>
      <c r="B110" s="382"/>
      <c r="C110" s="383" t="s">
        <v>950</v>
      </c>
      <c r="D110" s="382"/>
      <c r="E110" s="382"/>
      <c r="F110" s="501" t="s">
        <v>18</v>
      </c>
      <c r="G110" s="413" t="s">
        <v>956</v>
      </c>
      <c r="H110" s="417" t="s">
        <v>957</v>
      </c>
      <c r="I110" s="417"/>
      <c r="J110" s="687" t="s">
        <v>462</v>
      </c>
      <c r="K110" s="688"/>
      <c r="L110" s="522" t="s">
        <v>943</v>
      </c>
      <c r="M110" s="523"/>
      <c r="N110" s="536"/>
      <c r="O110" s="418"/>
      <c r="P110" s="419"/>
    </row>
    <row r="111" spans="1:16" ht="5.25" customHeight="1" thickBot="1">
      <c r="A111" s="420"/>
      <c r="B111" s="384"/>
      <c r="C111" s="384"/>
      <c r="D111" s="384"/>
      <c r="E111" s="384"/>
      <c r="F111" s="502"/>
      <c r="G111" s="422"/>
      <c r="H111" s="384"/>
      <c r="I111" s="384"/>
      <c r="J111" s="421"/>
      <c r="K111" s="423"/>
      <c r="L111" s="384"/>
      <c r="M111" s="424"/>
      <c r="N111" s="425"/>
      <c r="O111" s="425"/>
      <c r="P111" s="419"/>
    </row>
    <row r="112" spans="1:67" s="442" customFormat="1" ht="10.5" customHeight="1" thickTop="1">
      <c r="A112" s="445">
        <v>12</v>
      </c>
      <c r="B112" s="668" t="s">
        <v>1291</v>
      </c>
      <c r="C112" s="669"/>
      <c r="D112" s="669"/>
      <c r="E112" s="670"/>
      <c r="F112" s="504"/>
      <c r="G112" s="450"/>
      <c r="H112" s="443"/>
      <c r="I112" s="451"/>
      <c r="J112" s="443"/>
      <c r="K112" s="449">
        <f>G112*I112</f>
        <v>0</v>
      </c>
      <c r="L112" s="443"/>
      <c r="M112" s="441"/>
      <c r="N112" s="535"/>
      <c r="O112" s="393" t="s">
        <v>1142</v>
      </c>
      <c r="Q112" s="539"/>
      <c r="R112" s="510"/>
      <c r="S112" s="510"/>
      <c r="T112" s="509"/>
      <c r="U112" s="510"/>
      <c r="V112" s="510"/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0"/>
      <c r="AJ112" s="510"/>
      <c r="AK112" s="510"/>
      <c r="AL112" s="510"/>
      <c r="AM112" s="510"/>
      <c r="AN112" s="510"/>
      <c r="AO112" s="510"/>
      <c r="AP112" s="510"/>
      <c r="AQ112" s="510"/>
      <c r="AR112" s="510"/>
      <c r="AS112" s="510"/>
      <c r="AT112" s="510"/>
      <c r="AU112" s="510"/>
      <c r="AV112" s="510"/>
      <c r="AW112" s="510"/>
      <c r="AX112" s="510"/>
      <c r="AY112" s="510"/>
      <c r="AZ112" s="510"/>
      <c r="BA112" s="510"/>
      <c r="BB112" s="510"/>
      <c r="BC112" s="510"/>
      <c r="BD112" s="510"/>
      <c r="BE112" s="510"/>
      <c r="BF112" s="510"/>
      <c r="BG112" s="510"/>
      <c r="BH112" s="510"/>
      <c r="BI112" s="510"/>
      <c r="BJ112" s="510"/>
      <c r="BK112" s="510"/>
      <c r="BL112" s="510"/>
      <c r="BM112" s="510"/>
      <c r="BN112" s="510"/>
      <c r="BO112" s="510"/>
    </row>
    <row r="113" spans="1:67" s="442" customFormat="1" ht="10.5" customHeight="1">
      <c r="A113" s="445" t="s">
        <v>361</v>
      </c>
      <c r="B113" s="668" t="s">
        <v>1292</v>
      </c>
      <c r="C113" s="669"/>
      <c r="D113" s="669"/>
      <c r="E113" s="670"/>
      <c r="F113" s="504"/>
      <c r="G113" s="450"/>
      <c r="H113" s="443"/>
      <c r="I113" s="451"/>
      <c r="J113" s="443"/>
      <c r="K113" s="449">
        <f>G113*I113</f>
        <v>0</v>
      </c>
      <c r="L113" s="443"/>
      <c r="M113" s="441"/>
      <c r="N113" s="535"/>
      <c r="O113" s="393" t="s">
        <v>1143</v>
      </c>
      <c r="Q113" s="539"/>
      <c r="R113" s="510"/>
      <c r="S113" s="510"/>
      <c r="T113" s="509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/>
      <c r="AN113" s="510"/>
      <c r="AO113" s="510"/>
      <c r="AP113" s="510"/>
      <c r="AQ113" s="510"/>
      <c r="AR113" s="510"/>
      <c r="AS113" s="510"/>
      <c r="AT113" s="510"/>
      <c r="AU113" s="510"/>
      <c r="AV113" s="510"/>
      <c r="AW113" s="510"/>
      <c r="AX113" s="510"/>
      <c r="AY113" s="510"/>
      <c r="AZ113" s="510"/>
      <c r="BA113" s="510"/>
      <c r="BB113" s="510"/>
      <c r="BC113" s="510"/>
      <c r="BD113" s="510"/>
      <c r="BE113" s="510"/>
      <c r="BF113" s="510"/>
      <c r="BG113" s="510"/>
      <c r="BH113" s="510"/>
      <c r="BI113" s="510"/>
      <c r="BJ113" s="510"/>
      <c r="BK113" s="510"/>
      <c r="BL113" s="510"/>
      <c r="BM113" s="510"/>
      <c r="BN113" s="510"/>
      <c r="BO113" s="510"/>
    </row>
    <row r="114" spans="1:67" s="442" customFormat="1" ht="22.5" customHeight="1">
      <c r="A114" s="440" t="s">
        <v>362</v>
      </c>
      <c r="B114" s="677" t="s">
        <v>1293</v>
      </c>
      <c r="C114" s="678"/>
      <c r="D114" s="678"/>
      <c r="E114" s="679"/>
      <c r="F114" s="503" t="s">
        <v>1126</v>
      </c>
      <c r="G114" s="450">
        <v>293.15</v>
      </c>
      <c r="H114" s="443"/>
      <c r="I114" s="451">
        <v>51.83</v>
      </c>
      <c r="J114" s="448"/>
      <c r="K114" s="449">
        <f>G114*I114</f>
        <v>15193.964499999998</v>
      </c>
      <c r="L114" s="443"/>
      <c r="M114" s="441"/>
      <c r="N114" s="535"/>
      <c r="O114" s="393" t="s">
        <v>1294</v>
      </c>
      <c r="Q114" s="444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/>
      <c r="AN114" s="510"/>
      <c r="AO114" s="510"/>
      <c r="AP114" s="510"/>
      <c r="AQ114" s="510"/>
      <c r="AR114" s="510"/>
      <c r="AS114" s="510"/>
      <c r="AT114" s="510"/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0"/>
      <c r="BG114" s="510"/>
      <c r="BH114" s="510"/>
      <c r="BI114" s="510"/>
      <c r="BJ114" s="510"/>
      <c r="BK114" s="510"/>
      <c r="BL114" s="510"/>
      <c r="BM114" s="510"/>
      <c r="BN114" s="510"/>
      <c r="BO114" s="510"/>
    </row>
    <row r="115" spans="1:67" s="442" customFormat="1" ht="10.5" customHeight="1">
      <c r="A115" s="445" t="s">
        <v>366</v>
      </c>
      <c r="B115" s="668" t="s">
        <v>1295</v>
      </c>
      <c r="C115" s="669"/>
      <c r="D115" s="669"/>
      <c r="E115" s="670"/>
      <c r="F115" s="504"/>
      <c r="G115" s="450"/>
      <c r="H115" s="443"/>
      <c r="I115" s="451"/>
      <c r="J115" s="443"/>
      <c r="K115" s="449">
        <f aca="true" t="shared" si="4" ref="K115:K142">G115*I115</f>
        <v>0</v>
      </c>
      <c r="L115" s="443"/>
      <c r="M115" s="441"/>
      <c r="N115" s="535"/>
      <c r="O115" s="393" t="s">
        <v>1296</v>
      </c>
      <c r="Q115" s="539"/>
      <c r="R115" s="510"/>
      <c r="S115" s="510"/>
      <c r="T115" s="509"/>
      <c r="U115" s="510"/>
      <c r="V115" s="510"/>
      <c r="W115" s="510"/>
      <c r="X115" s="510"/>
      <c r="Y115" s="510"/>
      <c r="Z115" s="510"/>
      <c r="AA115" s="510"/>
      <c r="AB115" s="510"/>
      <c r="AC115" s="510"/>
      <c r="AD115" s="510"/>
      <c r="AE115" s="510"/>
      <c r="AF115" s="510"/>
      <c r="AG115" s="510"/>
      <c r="AH115" s="510"/>
      <c r="AI115" s="510"/>
      <c r="AJ115" s="510"/>
      <c r="AK115" s="510"/>
      <c r="AL115" s="510"/>
      <c r="AM115" s="510"/>
      <c r="AN115" s="510"/>
      <c r="AO115" s="510"/>
      <c r="AP115" s="510"/>
      <c r="AQ115" s="510"/>
      <c r="AR115" s="510"/>
      <c r="AS115" s="510"/>
      <c r="AT115" s="510"/>
      <c r="AU115" s="510"/>
      <c r="AV115" s="510"/>
      <c r="AW115" s="510"/>
      <c r="AX115" s="510"/>
      <c r="AY115" s="510"/>
      <c r="AZ115" s="510"/>
      <c r="BA115" s="510"/>
      <c r="BB115" s="510"/>
      <c r="BC115" s="510"/>
      <c r="BD115" s="510"/>
      <c r="BE115" s="510"/>
      <c r="BF115" s="510"/>
      <c r="BG115" s="510"/>
      <c r="BH115" s="510"/>
      <c r="BI115" s="510"/>
      <c r="BJ115" s="510"/>
      <c r="BK115" s="510"/>
      <c r="BL115" s="510"/>
      <c r="BM115" s="510"/>
      <c r="BN115" s="510"/>
      <c r="BO115" s="510"/>
    </row>
    <row r="116" spans="1:67" s="442" customFormat="1" ht="22.5" customHeight="1">
      <c r="A116" s="440" t="s">
        <v>367</v>
      </c>
      <c r="B116" s="677" t="s">
        <v>1297</v>
      </c>
      <c r="C116" s="678"/>
      <c r="D116" s="678"/>
      <c r="E116" s="679"/>
      <c r="F116" s="503" t="s">
        <v>1126</v>
      </c>
      <c r="G116" s="450">
        <v>110.86</v>
      </c>
      <c r="H116" s="443"/>
      <c r="I116" s="451">
        <v>24.5</v>
      </c>
      <c r="J116" s="448"/>
      <c r="K116" s="449">
        <f t="shared" si="4"/>
        <v>2716.07</v>
      </c>
      <c r="L116" s="443"/>
      <c r="M116" s="441"/>
      <c r="N116" s="535"/>
      <c r="O116" s="393" t="s">
        <v>1298</v>
      </c>
      <c r="Q116" s="444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/>
      <c r="AM116" s="510"/>
      <c r="AN116" s="510"/>
      <c r="AO116" s="510"/>
      <c r="AP116" s="510"/>
      <c r="AQ116" s="510"/>
      <c r="AR116" s="510"/>
      <c r="AS116" s="510"/>
      <c r="AT116" s="510"/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0"/>
      <c r="BG116" s="510"/>
      <c r="BH116" s="510"/>
      <c r="BI116" s="510"/>
      <c r="BJ116" s="510"/>
      <c r="BK116" s="510"/>
      <c r="BL116" s="510"/>
      <c r="BM116" s="510"/>
      <c r="BN116" s="510"/>
      <c r="BO116" s="510"/>
    </row>
    <row r="117" spans="1:67" s="442" customFormat="1" ht="22.5" customHeight="1">
      <c r="A117" s="555" t="s">
        <v>368</v>
      </c>
      <c r="B117" s="677" t="s">
        <v>1299</v>
      </c>
      <c r="C117" s="678"/>
      <c r="D117" s="678"/>
      <c r="E117" s="679"/>
      <c r="F117" s="503" t="s">
        <v>1126</v>
      </c>
      <c r="G117" s="450">
        <v>110.86</v>
      </c>
      <c r="H117" s="443"/>
      <c r="I117" s="451">
        <v>17.38</v>
      </c>
      <c r="J117" s="448"/>
      <c r="K117" s="449">
        <f t="shared" si="4"/>
        <v>1926.7468</v>
      </c>
      <c r="L117" s="443"/>
      <c r="M117" s="441"/>
      <c r="N117" s="535"/>
      <c r="O117" s="393" t="s">
        <v>1300</v>
      </c>
      <c r="Q117" s="444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510"/>
      <c r="AJ117" s="510"/>
      <c r="AK117" s="510"/>
      <c r="AL117" s="510"/>
      <c r="AM117" s="510"/>
      <c r="AN117" s="510"/>
      <c r="AO117" s="510"/>
      <c r="AP117" s="510"/>
      <c r="AQ117" s="510"/>
      <c r="AR117" s="510"/>
      <c r="AS117" s="510"/>
      <c r="AT117" s="510"/>
      <c r="AU117" s="510"/>
      <c r="AV117" s="510"/>
      <c r="AW117" s="510"/>
      <c r="AX117" s="510"/>
      <c r="AY117" s="510"/>
      <c r="AZ117" s="510"/>
      <c r="BA117" s="510"/>
      <c r="BB117" s="510"/>
      <c r="BC117" s="510"/>
      <c r="BD117" s="510"/>
      <c r="BE117" s="510"/>
      <c r="BF117" s="510"/>
      <c r="BG117" s="510"/>
      <c r="BH117" s="510"/>
      <c r="BI117" s="510"/>
      <c r="BJ117" s="510"/>
      <c r="BK117" s="510"/>
      <c r="BL117" s="510"/>
      <c r="BM117" s="510"/>
      <c r="BN117" s="510"/>
      <c r="BO117" s="510"/>
    </row>
    <row r="118" spans="1:67" s="442" customFormat="1" ht="22.5" customHeight="1">
      <c r="A118" s="555" t="s">
        <v>369</v>
      </c>
      <c r="B118" s="677" t="s">
        <v>1301</v>
      </c>
      <c r="C118" s="678"/>
      <c r="D118" s="678"/>
      <c r="E118" s="679"/>
      <c r="F118" s="503" t="s">
        <v>1126</v>
      </c>
      <c r="G118" s="450">
        <v>110.86</v>
      </c>
      <c r="H118" s="443"/>
      <c r="I118" s="451">
        <v>5.61</v>
      </c>
      <c r="J118" s="448"/>
      <c r="K118" s="449">
        <f t="shared" si="4"/>
        <v>621.9246</v>
      </c>
      <c r="L118" s="443"/>
      <c r="M118" s="441">
        <f>SUM(K112:K118)</f>
        <v>20458.705899999997</v>
      </c>
      <c r="N118" s="535"/>
      <c r="O118" s="393" t="s">
        <v>1303</v>
      </c>
      <c r="Q118" s="444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/>
      <c r="AM118" s="510"/>
      <c r="AN118" s="510"/>
      <c r="AO118" s="510"/>
      <c r="AP118" s="510"/>
      <c r="AQ118" s="510"/>
      <c r="AR118" s="510"/>
      <c r="AS118" s="510"/>
      <c r="AT118" s="510"/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0"/>
      <c r="BG118" s="510"/>
      <c r="BH118" s="510"/>
      <c r="BI118" s="510"/>
      <c r="BJ118" s="510"/>
      <c r="BK118" s="510"/>
      <c r="BL118" s="510"/>
      <c r="BM118" s="510"/>
      <c r="BN118" s="510"/>
      <c r="BO118" s="510"/>
    </row>
    <row r="119" spans="1:67" s="442" customFormat="1" ht="10.5" customHeight="1">
      <c r="A119" s="445">
        <v>13</v>
      </c>
      <c r="B119" s="668" t="s">
        <v>1302</v>
      </c>
      <c r="C119" s="669"/>
      <c r="D119" s="669"/>
      <c r="E119" s="670"/>
      <c r="F119" s="504"/>
      <c r="G119" s="450"/>
      <c r="H119" s="443"/>
      <c r="I119" s="451"/>
      <c r="J119" s="443"/>
      <c r="K119" s="449">
        <f t="shared" si="4"/>
        <v>0</v>
      </c>
      <c r="L119" s="443"/>
      <c r="M119" s="441"/>
      <c r="N119" s="535"/>
      <c r="O119" s="393" t="s">
        <v>1144</v>
      </c>
      <c r="Q119" s="539"/>
      <c r="R119" s="510"/>
      <c r="S119" s="510"/>
      <c r="T119" s="509"/>
      <c r="U119" s="510"/>
      <c r="V119" s="510"/>
      <c r="W119" s="510"/>
      <c r="X119" s="510"/>
      <c r="Y119" s="510"/>
      <c r="Z119" s="510"/>
      <c r="AA119" s="510"/>
      <c r="AB119" s="510"/>
      <c r="AC119" s="510"/>
      <c r="AD119" s="510"/>
      <c r="AE119" s="510"/>
      <c r="AF119" s="510"/>
      <c r="AG119" s="510"/>
      <c r="AH119" s="510"/>
      <c r="AI119" s="510"/>
      <c r="AJ119" s="510"/>
      <c r="AK119" s="510"/>
      <c r="AL119" s="510"/>
      <c r="AM119" s="510"/>
      <c r="AN119" s="510"/>
      <c r="AO119" s="510"/>
      <c r="AP119" s="510"/>
      <c r="AQ119" s="510"/>
      <c r="AR119" s="510"/>
      <c r="AS119" s="510"/>
      <c r="AT119" s="510"/>
      <c r="AU119" s="510"/>
      <c r="AV119" s="510"/>
      <c r="AW119" s="510"/>
      <c r="AX119" s="510"/>
      <c r="AY119" s="510"/>
      <c r="AZ119" s="510"/>
      <c r="BA119" s="510"/>
      <c r="BB119" s="510"/>
      <c r="BC119" s="510"/>
      <c r="BD119" s="510"/>
      <c r="BE119" s="510"/>
      <c r="BF119" s="510"/>
      <c r="BG119" s="510"/>
      <c r="BH119" s="510"/>
      <c r="BI119" s="510"/>
      <c r="BJ119" s="510"/>
      <c r="BK119" s="510"/>
      <c r="BL119" s="510"/>
      <c r="BM119" s="510"/>
      <c r="BN119" s="510"/>
      <c r="BO119" s="510"/>
    </row>
    <row r="120" spans="1:67" s="442" customFormat="1" ht="10.5" customHeight="1">
      <c r="A120" s="445" t="s">
        <v>399</v>
      </c>
      <c r="B120" s="668" t="s">
        <v>1292</v>
      </c>
      <c r="C120" s="669"/>
      <c r="D120" s="669"/>
      <c r="E120" s="670"/>
      <c r="F120" s="504"/>
      <c r="G120" s="450"/>
      <c r="H120" s="443"/>
      <c r="I120" s="451"/>
      <c r="J120" s="443"/>
      <c r="K120" s="449">
        <f t="shared" si="4"/>
        <v>0</v>
      </c>
      <c r="L120" s="443"/>
      <c r="M120" s="441"/>
      <c r="N120" s="535"/>
      <c r="O120" s="393" t="s">
        <v>1304</v>
      </c>
      <c r="Q120" s="539"/>
      <c r="R120" s="510"/>
      <c r="S120" s="510"/>
      <c r="T120" s="509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  <c r="AF120" s="510"/>
      <c r="AG120" s="510"/>
      <c r="AH120" s="510"/>
      <c r="AI120" s="510"/>
      <c r="AJ120" s="510"/>
      <c r="AK120" s="510"/>
      <c r="AL120" s="510"/>
      <c r="AM120" s="510"/>
      <c r="AN120" s="510"/>
      <c r="AO120" s="510"/>
      <c r="AP120" s="510"/>
      <c r="AQ120" s="510"/>
      <c r="AR120" s="510"/>
      <c r="AS120" s="510"/>
      <c r="AT120" s="510"/>
      <c r="AU120" s="510"/>
      <c r="AV120" s="510"/>
      <c r="AW120" s="510"/>
      <c r="AX120" s="510"/>
      <c r="AY120" s="510"/>
      <c r="AZ120" s="510"/>
      <c r="BA120" s="510"/>
      <c r="BB120" s="510"/>
      <c r="BC120" s="510"/>
      <c r="BD120" s="510"/>
      <c r="BE120" s="510"/>
      <c r="BF120" s="510"/>
      <c r="BG120" s="510"/>
      <c r="BH120" s="510"/>
      <c r="BI120" s="510"/>
      <c r="BJ120" s="510"/>
      <c r="BK120" s="510"/>
      <c r="BL120" s="510"/>
      <c r="BM120" s="510"/>
      <c r="BN120" s="510"/>
      <c r="BO120" s="510"/>
    </row>
    <row r="121" spans="1:67" s="442" customFormat="1" ht="22.5" customHeight="1">
      <c r="A121" s="440" t="s">
        <v>400</v>
      </c>
      <c r="B121" s="677" t="s">
        <v>1305</v>
      </c>
      <c r="C121" s="678"/>
      <c r="D121" s="678"/>
      <c r="E121" s="679"/>
      <c r="F121" s="503" t="s">
        <v>1126</v>
      </c>
      <c r="G121" s="450">
        <v>40.43</v>
      </c>
      <c r="H121" s="443"/>
      <c r="I121" s="451">
        <v>61.11</v>
      </c>
      <c r="J121" s="448"/>
      <c r="K121" s="449">
        <f t="shared" si="4"/>
        <v>2470.6773</v>
      </c>
      <c r="L121" s="443"/>
      <c r="M121" s="441"/>
      <c r="N121" s="535"/>
      <c r="O121" s="393" t="s">
        <v>1306</v>
      </c>
      <c r="Q121" s="444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/>
      <c r="AM121" s="510"/>
      <c r="AN121" s="510"/>
      <c r="AO121" s="510"/>
      <c r="AP121" s="510"/>
      <c r="AQ121" s="510"/>
      <c r="AR121" s="510"/>
      <c r="AS121" s="510"/>
      <c r="AT121" s="510"/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0"/>
      <c r="BG121" s="510"/>
      <c r="BH121" s="510"/>
      <c r="BI121" s="510"/>
      <c r="BJ121" s="510"/>
      <c r="BK121" s="510"/>
      <c r="BL121" s="510"/>
      <c r="BM121" s="510"/>
      <c r="BN121" s="510"/>
      <c r="BO121" s="510"/>
    </row>
    <row r="122" spans="1:67" s="442" customFormat="1" ht="34.5" customHeight="1">
      <c r="A122" s="555" t="s">
        <v>401</v>
      </c>
      <c r="B122" s="662" t="s">
        <v>1307</v>
      </c>
      <c r="C122" s="663"/>
      <c r="D122" s="663"/>
      <c r="E122" s="664"/>
      <c r="F122" s="504" t="s">
        <v>1126</v>
      </c>
      <c r="G122" s="447">
        <v>218.01</v>
      </c>
      <c r="H122" s="443"/>
      <c r="I122" s="449">
        <v>94.07</v>
      </c>
      <c r="J122" s="443"/>
      <c r="K122" s="449">
        <f t="shared" si="4"/>
        <v>20508.200699999998</v>
      </c>
      <c r="L122" s="443"/>
      <c r="M122" s="441"/>
      <c r="N122" s="535"/>
      <c r="O122" s="393" t="s">
        <v>1308</v>
      </c>
      <c r="Q122" s="453"/>
      <c r="R122" s="510"/>
      <c r="S122" s="529"/>
      <c r="T122" s="509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0"/>
      <c r="AI122" s="510"/>
      <c r="AJ122" s="510"/>
      <c r="AK122" s="510"/>
      <c r="AL122" s="510"/>
      <c r="AM122" s="510"/>
      <c r="AN122" s="510"/>
      <c r="AO122" s="510"/>
      <c r="AP122" s="510"/>
      <c r="AQ122" s="510"/>
      <c r="AR122" s="510"/>
      <c r="AS122" s="510"/>
      <c r="AT122" s="510"/>
      <c r="AU122" s="510"/>
      <c r="AV122" s="510"/>
      <c r="AW122" s="510"/>
      <c r="AX122" s="510"/>
      <c r="AY122" s="510"/>
      <c r="AZ122" s="510"/>
      <c r="BA122" s="510"/>
      <c r="BB122" s="510"/>
      <c r="BC122" s="510"/>
      <c r="BD122" s="510"/>
      <c r="BE122" s="510"/>
      <c r="BF122" s="510"/>
      <c r="BG122" s="510"/>
      <c r="BH122" s="510"/>
      <c r="BI122" s="510"/>
      <c r="BJ122" s="510"/>
      <c r="BK122" s="510"/>
      <c r="BL122" s="510"/>
      <c r="BM122" s="510"/>
      <c r="BN122" s="510"/>
      <c r="BO122" s="510"/>
    </row>
    <row r="123" spans="1:67" s="442" customFormat="1" ht="13.5" customHeight="1">
      <c r="A123" s="445" t="s">
        <v>404</v>
      </c>
      <c r="B123" s="668" t="s">
        <v>1310</v>
      </c>
      <c r="C123" s="669"/>
      <c r="D123" s="669"/>
      <c r="E123" s="670"/>
      <c r="F123" s="504"/>
      <c r="G123" s="450"/>
      <c r="H123" s="443"/>
      <c r="I123" s="451"/>
      <c r="J123" s="443"/>
      <c r="K123" s="449"/>
      <c r="L123" s="443"/>
      <c r="M123" s="441"/>
      <c r="N123" s="535"/>
      <c r="O123" s="393" t="s">
        <v>1193</v>
      </c>
      <c r="Q123" s="540"/>
      <c r="R123" s="510"/>
      <c r="S123" s="510"/>
      <c r="T123" s="509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510"/>
      <c r="AT123" s="510"/>
      <c r="AU123" s="510"/>
      <c r="AV123" s="510"/>
      <c r="AW123" s="510"/>
      <c r="AX123" s="510"/>
      <c r="AY123" s="510"/>
      <c r="AZ123" s="510"/>
      <c r="BA123" s="510"/>
      <c r="BB123" s="510"/>
      <c r="BC123" s="510"/>
      <c r="BD123" s="510"/>
      <c r="BE123" s="510"/>
      <c r="BF123" s="510"/>
      <c r="BG123" s="510"/>
      <c r="BH123" s="510"/>
      <c r="BI123" s="510"/>
      <c r="BJ123" s="510"/>
      <c r="BK123" s="510"/>
      <c r="BL123" s="510"/>
      <c r="BM123" s="510"/>
      <c r="BN123" s="510"/>
      <c r="BO123" s="510"/>
    </row>
    <row r="124" spans="1:67" s="442" customFormat="1" ht="22.5" customHeight="1">
      <c r="A124" s="440" t="s">
        <v>405</v>
      </c>
      <c r="B124" s="677" t="s">
        <v>1309</v>
      </c>
      <c r="C124" s="678"/>
      <c r="D124" s="678"/>
      <c r="E124" s="679"/>
      <c r="F124" s="503" t="s">
        <v>963</v>
      </c>
      <c r="G124" s="450">
        <v>293.15</v>
      </c>
      <c r="H124" s="443"/>
      <c r="I124" s="451">
        <v>37.73</v>
      </c>
      <c r="J124" s="448"/>
      <c r="K124" s="449">
        <f t="shared" si="4"/>
        <v>11060.549499999997</v>
      </c>
      <c r="L124" s="443"/>
      <c r="M124" s="441"/>
      <c r="N124" s="535"/>
      <c r="O124" s="393" t="s">
        <v>1194</v>
      </c>
      <c r="Q124" s="444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10"/>
      <c r="AM124" s="510"/>
      <c r="AN124" s="510"/>
      <c r="AO124" s="510"/>
      <c r="AP124" s="510"/>
      <c r="AQ124" s="510"/>
      <c r="AR124" s="510"/>
      <c r="AS124" s="510"/>
      <c r="AT124" s="510"/>
      <c r="AU124" s="510"/>
      <c r="AV124" s="510"/>
      <c r="AW124" s="510"/>
      <c r="AX124" s="510"/>
      <c r="AY124" s="510"/>
      <c r="AZ124" s="510"/>
      <c r="BA124" s="510"/>
      <c r="BB124" s="510"/>
      <c r="BC124" s="510"/>
      <c r="BD124" s="510"/>
      <c r="BE124" s="510"/>
      <c r="BF124" s="510"/>
      <c r="BG124" s="510"/>
      <c r="BH124" s="510"/>
      <c r="BI124" s="510"/>
      <c r="BJ124" s="510"/>
      <c r="BK124" s="510"/>
      <c r="BL124" s="510"/>
      <c r="BM124" s="510"/>
      <c r="BN124" s="510"/>
      <c r="BO124" s="510"/>
    </row>
    <row r="125" spans="1:67" s="442" customFormat="1" ht="12" customHeight="1">
      <c r="A125" s="555" t="s">
        <v>406</v>
      </c>
      <c r="B125" s="677" t="s">
        <v>1424</v>
      </c>
      <c r="C125" s="678"/>
      <c r="D125" s="678"/>
      <c r="E125" s="679"/>
      <c r="F125" s="503" t="s">
        <v>963</v>
      </c>
      <c r="G125" s="554">
        <v>6.8</v>
      </c>
      <c r="H125" s="443"/>
      <c r="I125" s="452">
        <v>42.09</v>
      </c>
      <c r="J125" s="448"/>
      <c r="K125" s="449">
        <f t="shared" si="4"/>
        <v>286.212</v>
      </c>
      <c r="L125" s="443"/>
      <c r="M125" s="441"/>
      <c r="N125" s="535"/>
      <c r="O125" s="547" t="s">
        <v>1425</v>
      </c>
      <c r="Q125" s="444"/>
      <c r="R125" s="510"/>
      <c r="S125" s="510"/>
      <c r="T125" s="510"/>
      <c r="U125" s="510"/>
      <c r="V125" s="510"/>
      <c r="W125" s="510"/>
      <c r="X125" s="510"/>
      <c r="Y125" s="510"/>
      <c r="Z125" s="510"/>
      <c r="AA125" s="510"/>
      <c r="AB125" s="510"/>
      <c r="AC125" s="510"/>
      <c r="AD125" s="510"/>
      <c r="AE125" s="510"/>
      <c r="AF125" s="510"/>
      <c r="AG125" s="510"/>
      <c r="AH125" s="510"/>
      <c r="AI125" s="510"/>
      <c r="AJ125" s="510"/>
      <c r="AK125" s="510"/>
      <c r="AL125" s="510"/>
      <c r="AM125" s="510"/>
      <c r="AN125" s="510"/>
      <c r="AO125" s="510"/>
      <c r="AP125" s="510"/>
      <c r="AQ125" s="510"/>
      <c r="AR125" s="510"/>
      <c r="AS125" s="510"/>
      <c r="AT125" s="510"/>
      <c r="AU125" s="510"/>
      <c r="AV125" s="510"/>
      <c r="AW125" s="510"/>
      <c r="AX125" s="510"/>
      <c r="AY125" s="510"/>
      <c r="AZ125" s="510"/>
      <c r="BA125" s="510"/>
      <c r="BB125" s="510"/>
      <c r="BC125" s="510"/>
      <c r="BD125" s="510"/>
      <c r="BE125" s="510"/>
      <c r="BF125" s="510"/>
      <c r="BG125" s="510"/>
      <c r="BH125" s="510"/>
      <c r="BI125" s="510"/>
      <c r="BJ125" s="510"/>
      <c r="BK125" s="510"/>
      <c r="BL125" s="510"/>
      <c r="BM125" s="510"/>
      <c r="BN125" s="510"/>
      <c r="BO125" s="510"/>
    </row>
    <row r="126" spans="1:67" s="442" customFormat="1" ht="12" customHeight="1">
      <c r="A126" s="555" t="s">
        <v>407</v>
      </c>
      <c r="B126" s="677" t="s">
        <v>1311</v>
      </c>
      <c r="C126" s="678"/>
      <c r="D126" s="678"/>
      <c r="E126" s="679"/>
      <c r="F126" s="503" t="s">
        <v>963</v>
      </c>
      <c r="G126" s="554">
        <v>293.15</v>
      </c>
      <c r="H126" s="443"/>
      <c r="I126" s="452">
        <v>13.12</v>
      </c>
      <c r="J126" s="448"/>
      <c r="K126" s="449">
        <f t="shared" si="4"/>
        <v>3846.1279999999992</v>
      </c>
      <c r="L126" s="443"/>
      <c r="M126" s="441">
        <f>SUM(K119:K126)</f>
        <v>38171.76749999999</v>
      </c>
      <c r="N126" s="535"/>
      <c r="O126" s="547" t="s">
        <v>1312</v>
      </c>
      <c r="Q126" s="444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/>
      <c r="AJ126" s="510"/>
      <c r="AK126" s="510"/>
      <c r="AL126" s="510"/>
      <c r="AM126" s="510"/>
      <c r="AN126" s="510"/>
      <c r="AO126" s="510"/>
      <c r="AP126" s="510"/>
      <c r="AQ126" s="510"/>
      <c r="AR126" s="510"/>
      <c r="AS126" s="510"/>
      <c r="AT126" s="510"/>
      <c r="AU126" s="510"/>
      <c r="AV126" s="510"/>
      <c r="AW126" s="510"/>
      <c r="AX126" s="510"/>
      <c r="AY126" s="510"/>
      <c r="AZ126" s="510"/>
      <c r="BA126" s="510"/>
      <c r="BB126" s="510"/>
      <c r="BC126" s="510"/>
      <c r="BD126" s="510"/>
      <c r="BE126" s="510"/>
      <c r="BF126" s="510"/>
      <c r="BG126" s="510"/>
      <c r="BH126" s="510"/>
      <c r="BI126" s="510"/>
      <c r="BJ126" s="510"/>
      <c r="BK126" s="510"/>
      <c r="BL126" s="510"/>
      <c r="BM126" s="510"/>
      <c r="BN126" s="510"/>
      <c r="BO126" s="510"/>
    </row>
    <row r="127" spans="1:67" s="442" customFormat="1" ht="10.5" customHeight="1">
      <c r="A127" s="445">
        <v>14</v>
      </c>
      <c r="B127" s="668" t="s">
        <v>1395</v>
      </c>
      <c r="C127" s="669"/>
      <c r="D127" s="669"/>
      <c r="E127" s="670"/>
      <c r="F127" s="504"/>
      <c r="G127" s="450"/>
      <c r="H127" s="443"/>
      <c r="I127" s="451"/>
      <c r="J127" s="443"/>
      <c r="K127" s="449">
        <f t="shared" si="4"/>
        <v>0</v>
      </c>
      <c r="L127" s="443"/>
      <c r="M127" s="441"/>
      <c r="N127" s="535"/>
      <c r="O127" s="393" t="s">
        <v>1394</v>
      </c>
      <c r="Q127" s="539"/>
      <c r="R127" s="510"/>
      <c r="S127" s="510"/>
      <c r="T127" s="509"/>
      <c r="U127" s="510"/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0"/>
      <c r="AF127" s="510"/>
      <c r="AG127" s="510"/>
      <c r="AH127" s="510"/>
      <c r="AI127" s="510"/>
      <c r="AJ127" s="510"/>
      <c r="AK127" s="510"/>
      <c r="AL127" s="510"/>
      <c r="AM127" s="510"/>
      <c r="AN127" s="510"/>
      <c r="AO127" s="510"/>
      <c r="AP127" s="510"/>
      <c r="AQ127" s="510"/>
      <c r="AR127" s="510"/>
      <c r="AS127" s="510"/>
      <c r="AT127" s="510"/>
      <c r="AU127" s="510"/>
      <c r="AV127" s="510"/>
      <c r="AW127" s="510"/>
      <c r="AX127" s="510"/>
      <c r="AY127" s="510"/>
      <c r="AZ127" s="510"/>
      <c r="BA127" s="510"/>
      <c r="BB127" s="510"/>
      <c r="BC127" s="510"/>
      <c r="BD127" s="510"/>
      <c r="BE127" s="510"/>
      <c r="BF127" s="510"/>
      <c r="BG127" s="510"/>
      <c r="BH127" s="510"/>
      <c r="BI127" s="510"/>
      <c r="BJ127" s="510"/>
      <c r="BK127" s="510"/>
      <c r="BL127" s="510"/>
      <c r="BM127" s="510"/>
      <c r="BN127" s="510"/>
      <c r="BO127" s="510"/>
    </row>
    <row r="128" spans="1:67" s="442" customFormat="1" ht="10.5" customHeight="1">
      <c r="A128" s="445" t="s">
        <v>437</v>
      </c>
      <c r="B128" s="548" t="s">
        <v>1426</v>
      </c>
      <c r="C128" s="549"/>
      <c r="D128" s="549"/>
      <c r="E128" s="550"/>
      <c r="F128" s="504"/>
      <c r="G128" s="450"/>
      <c r="H128" s="443"/>
      <c r="I128" s="451"/>
      <c r="J128" s="443"/>
      <c r="K128" s="449">
        <f t="shared" si="4"/>
        <v>0</v>
      </c>
      <c r="L128" s="443"/>
      <c r="M128" s="441"/>
      <c r="N128" s="535"/>
      <c r="O128" s="547" t="s">
        <v>1428</v>
      </c>
      <c r="Q128" s="539"/>
      <c r="R128" s="510"/>
      <c r="S128" s="510"/>
      <c r="T128" s="509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  <c r="AQ128" s="510"/>
      <c r="AR128" s="510"/>
      <c r="AS128" s="510"/>
      <c r="AT128" s="510"/>
      <c r="AU128" s="510"/>
      <c r="AV128" s="510"/>
      <c r="AW128" s="510"/>
      <c r="AX128" s="510"/>
      <c r="AY128" s="510"/>
      <c r="AZ128" s="510"/>
      <c r="BA128" s="510"/>
      <c r="BB128" s="510"/>
      <c r="BC128" s="510"/>
      <c r="BD128" s="510"/>
      <c r="BE128" s="510"/>
      <c r="BF128" s="510"/>
      <c r="BG128" s="510"/>
      <c r="BH128" s="510"/>
      <c r="BI128" s="510"/>
      <c r="BJ128" s="510"/>
      <c r="BK128" s="510"/>
      <c r="BL128" s="510"/>
      <c r="BM128" s="510"/>
      <c r="BN128" s="510"/>
      <c r="BO128" s="510"/>
    </row>
    <row r="129" spans="1:67" s="442" customFormat="1" ht="10.5" customHeight="1">
      <c r="A129" s="446" t="s">
        <v>438</v>
      </c>
      <c r="B129" s="551" t="s">
        <v>1427</v>
      </c>
      <c r="C129" s="549"/>
      <c r="D129" s="549"/>
      <c r="E129" s="550"/>
      <c r="F129" s="504" t="s">
        <v>1262</v>
      </c>
      <c r="G129" s="450">
        <v>1</v>
      </c>
      <c r="H129" s="443"/>
      <c r="I129" s="451">
        <v>1578.42</v>
      </c>
      <c r="J129" s="443"/>
      <c r="K129" s="449">
        <f t="shared" si="4"/>
        <v>1578.42</v>
      </c>
      <c r="L129" s="443"/>
      <c r="M129" s="441"/>
      <c r="N129" s="535"/>
      <c r="O129" s="547" t="s">
        <v>1429</v>
      </c>
      <c r="Q129" s="539"/>
      <c r="R129" s="510"/>
      <c r="S129" s="510"/>
      <c r="T129" s="509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0"/>
      <c r="AP129" s="510"/>
      <c r="AQ129" s="510"/>
      <c r="AR129" s="510"/>
      <c r="AS129" s="510"/>
      <c r="AT129" s="510"/>
      <c r="AU129" s="510"/>
      <c r="AV129" s="510"/>
      <c r="AW129" s="510"/>
      <c r="AX129" s="510"/>
      <c r="AY129" s="510"/>
      <c r="AZ129" s="510"/>
      <c r="BA129" s="510"/>
      <c r="BB129" s="510"/>
      <c r="BC129" s="510"/>
      <c r="BD129" s="510"/>
      <c r="BE129" s="510"/>
      <c r="BF129" s="510"/>
      <c r="BG129" s="510"/>
      <c r="BH129" s="510"/>
      <c r="BI129" s="510"/>
      <c r="BJ129" s="510"/>
      <c r="BK129" s="510"/>
      <c r="BL129" s="510"/>
      <c r="BM129" s="510"/>
      <c r="BN129" s="510"/>
      <c r="BO129" s="510"/>
    </row>
    <row r="130" spans="1:67" s="442" customFormat="1" ht="10.5" customHeight="1">
      <c r="A130" s="446" t="s">
        <v>439</v>
      </c>
      <c r="B130" s="551" t="s">
        <v>1430</v>
      </c>
      <c r="C130" s="549"/>
      <c r="D130" s="549"/>
      <c r="E130" s="550"/>
      <c r="F130" s="504" t="s">
        <v>1262</v>
      </c>
      <c r="G130" s="450">
        <v>1</v>
      </c>
      <c r="H130" s="443"/>
      <c r="I130" s="451">
        <v>325.62</v>
      </c>
      <c r="J130" s="443"/>
      <c r="K130" s="449">
        <f t="shared" si="4"/>
        <v>325.62</v>
      </c>
      <c r="L130" s="443"/>
      <c r="M130" s="441"/>
      <c r="N130" s="535"/>
      <c r="O130" s="547" t="s">
        <v>1431</v>
      </c>
      <c r="Q130" s="539"/>
      <c r="R130" s="510"/>
      <c r="S130" s="510"/>
      <c r="T130" s="509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  <c r="AK130" s="510"/>
      <c r="AL130" s="510"/>
      <c r="AM130" s="510"/>
      <c r="AN130" s="510"/>
      <c r="AO130" s="510"/>
      <c r="AP130" s="510"/>
      <c r="AQ130" s="510"/>
      <c r="AR130" s="510"/>
      <c r="AS130" s="510"/>
      <c r="AT130" s="510"/>
      <c r="AU130" s="510"/>
      <c r="AV130" s="510"/>
      <c r="AW130" s="510"/>
      <c r="AX130" s="510"/>
      <c r="AY130" s="510"/>
      <c r="AZ130" s="510"/>
      <c r="BA130" s="510"/>
      <c r="BB130" s="510"/>
      <c r="BC130" s="510"/>
      <c r="BD130" s="510"/>
      <c r="BE130" s="510"/>
      <c r="BF130" s="510"/>
      <c r="BG130" s="510"/>
      <c r="BH130" s="510"/>
      <c r="BI130" s="510"/>
      <c r="BJ130" s="510"/>
      <c r="BK130" s="510"/>
      <c r="BL130" s="510"/>
      <c r="BM130" s="510"/>
      <c r="BN130" s="510"/>
      <c r="BO130" s="510"/>
    </row>
    <row r="131" spans="1:67" s="442" customFormat="1" ht="10.5" customHeight="1">
      <c r="A131" s="446" t="s">
        <v>440</v>
      </c>
      <c r="B131" s="551" t="s">
        <v>1432</v>
      </c>
      <c r="C131" s="549"/>
      <c r="D131" s="549"/>
      <c r="E131" s="550"/>
      <c r="F131" s="504" t="s">
        <v>1262</v>
      </c>
      <c r="G131" s="450">
        <v>1</v>
      </c>
      <c r="H131" s="443"/>
      <c r="I131" s="451">
        <v>396.66</v>
      </c>
      <c r="J131" s="443"/>
      <c r="K131" s="449">
        <f t="shared" si="4"/>
        <v>396.66</v>
      </c>
      <c r="L131" s="443"/>
      <c r="M131" s="441"/>
      <c r="N131" s="535"/>
      <c r="O131" s="547" t="s">
        <v>1433</v>
      </c>
      <c r="Q131" s="539"/>
      <c r="R131" s="510"/>
      <c r="S131" s="510"/>
      <c r="T131" s="509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/>
      <c r="AJ131" s="510"/>
      <c r="AK131" s="510"/>
      <c r="AL131" s="510"/>
      <c r="AM131" s="510"/>
      <c r="AN131" s="510"/>
      <c r="AO131" s="510"/>
      <c r="AP131" s="510"/>
      <c r="AQ131" s="510"/>
      <c r="AR131" s="510"/>
      <c r="AS131" s="510"/>
      <c r="AT131" s="510"/>
      <c r="AU131" s="510"/>
      <c r="AV131" s="510"/>
      <c r="AW131" s="510"/>
      <c r="AX131" s="510"/>
      <c r="AY131" s="510"/>
      <c r="AZ131" s="510"/>
      <c r="BA131" s="510"/>
      <c r="BB131" s="510"/>
      <c r="BC131" s="510"/>
      <c r="BD131" s="510"/>
      <c r="BE131" s="510"/>
      <c r="BF131" s="510"/>
      <c r="BG131" s="510"/>
      <c r="BH131" s="510"/>
      <c r="BI131" s="510"/>
      <c r="BJ131" s="510"/>
      <c r="BK131" s="510"/>
      <c r="BL131" s="510"/>
      <c r="BM131" s="510"/>
      <c r="BN131" s="510"/>
      <c r="BO131" s="510"/>
    </row>
    <row r="132" spans="1:67" s="442" customFormat="1" ht="10.5" customHeight="1">
      <c r="A132" s="445" t="s">
        <v>441</v>
      </c>
      <c r="B132" s="548" t="s">
        <v>1434</v>
      </c>
      <c r="C132" s="549"/>
      <c r="D132" s="549"/>
      <c r="E132" s="550"/>
      <c r="F132" s="504"/>
      <c r="G132" s="450"/>
      <c r="H132" s="443"/>
      <c r="I132" s="451"/>
      <c r="J132" s="443"/>
      <c r="K132" s="449">
        <f t="shared" si="4"/>
        <v>0</v>
      </c>
      <c r="L132" s="443"/>
      <c r="M132" s="441"/>
      <c r="N132" s="535"/>
      <c r="O132" s="547" t="s">
        <v>1436</v>
      </c>
      <c r="Q132" s="539"/>
      <c r="R132" s="510"/>
      <c r="S132" s="510"/>
      <c r="T132" s="509"/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  <c r="AI132" s="510"/>
      <c r="AJ132" s="510"/>
      <c r="AK132" s="510"/>
      <c r="AL132" s="510"/>
      <c r="AM132" s="510"/>
      <c r="AN132" s="510"/>
      <c r="AO132" s="510"/>
      <c r="AP132" s="510"/>
      <c r="AQ132" s="510"/>
      <c r="AR132" s="510"/>
      <c r="AS132" s="510"/>
      <c r="AT132" s="510"/>
      <c r="AU132" s="510"/>
      <c r="AV132" s="510"/>
      <c r="AW132" s="510"/>
      <c r="AX132" s="510"/>
      <c r="AY132" s="510"/>
      <c r="AZ132" s="510"/>
      <c r="BA132" s="510"/>
      <c r="BB132" s="510"/>
      <c r="BC132" s="510"/>
      <c r="BD132" s="510"/>
      <c r="BE132" s="510"/>
      <c r="BF132" s="510"/>
      <c r="BG132" s="510"/>
      <c r="BH132" s="510"/>
      <c r="BI132" s="510"/>
      <c r="BJ132" s="510"/>
      <c r="BK132" s="510"/>
      <c r="BL132" s="510"/>
      <c r="BM132" s="510"/>
      <c r="BN132" s="510"/>
      <c r="BO132" s="510"/>
    </row>
    <row r="133" spans="1:67" s="442" customFormat="1" ht="10.5" customHeight="1">
      <c r="A133" s="446" t="s">
        <v>442</v>
      </c>
      <c r="B133" s="551" t="s">
        <v>1435</v>
      </c>
      <c r="C133" s="549"/>
      <c r="D133" s="549"/>
      <c r="E133" s="550"/>
      <c r="F133" s="504" t="s">
        <v>1438</v>
      </c>
      <c r="G133" s="450">
        <v>1</v>
      </c>
      <c r="H133" s="443"/>
      <c r="I133" s="451">
        <v>45.04</v>
      </c>
      <c r="J133" s="443"/>
      <c r="K133" s="449">
        <f t="shared" si="4"/>
        <v>45.04</v>
      </c>
      <c r="L133" s="443"/>
      <c r="M133" s="441"/>
      <c r="N133" s="535"/>
      <c r="O133" s="547" t="s">
        <v>1437</v>
      </c>
      <c r="Q133" s="539"/>
      <c r="R133" s="510"/>
      <c r="S133" s="510"/>
      <c r="T133" s="509"/>
      <c r="U133" s="510"/>
      <c r="V133" s="510"/>
      <c r="W133" s="510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0"/>
      <c r="AM133" s="510"/>
      <c r="AN133" s="510"/>
      <c r="AO133" s="510"/>
      <c r="AP133" s="510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/>
      <c r="BE133" s="510"/>
      <c r="BF133" s="510"/>
      <c r="BG133" s="510"/>
      <c r="BH133" s="510"/>
      <c r="BI133" s="510"/>
      <c r="BJ133" s="510"/>
      <c r="BK133" s="510"/>
      <c r="BL133" s="510"/>
      <c r="BM133" s="510"/>
      <c r="BN133" s="510"/>
      <c r="BO133" s="510"/>
    </row>
    <row r="134" spans="1:67" s="442" customFormat="1" ht="10.5" customHeight="1">
      <c r="A134" s="445" t="s">
        <v>455</v>
      </c>
      <c r="B134" s="548" t="s">
        <v>1439</v>
      </c>
      <c r="C134" s="549"/>
      <c r="D134" s="549"/>
      <c r="E134" s="550"/>
      <c r="F134" s="504"/>
      <c r="G134" s="450"/>
      <c r="H134" s="443"/>
      <c r="I134" s="451"/>
      <c r="J134" s="443"/>
      <c r="K134" s="449">
        <f t="shared" si="4"/>
        <v>0</v>
      </c>
      <c r="L134" s="443"/>
      <c r="M134" s="441"/>
      <c r="N134" s="535"/>
      <c r="O134" s="547" t="s">
        <v>1444</v>
      </c>
      <c r="Q134" s="539"/>
      <c r="R134" s="510"/>
      <c r="S134" s="510"/>
      <c r="T134" s="509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0"/>
      <c r="AN134" s="510"/>
      <c r="AO134" s="510"/>
      <c r="AP134" s="510"/>
      <c r="AQ134" s="510"/>
      <c r="AR134" s="510"/>
      <c r="AS134" s="510"/>
      <c r="AT134" s="510"/>
      <c r="AU134" s="510"/>
      <c r="AV134" s="510"/>
      <c r="AW134" s="510"/>
      <c r="AX134" s="510"/>
      <c r="AY134" s="510"/>
      <c r="AZ134" s="510"/>
      <c r="BA134" s="510"/>
      <c r="BB134" s="510"/>
      <c r="BC134" s="510"/>
      <c r="BD134" s="510"/>
      <c r="BE134" s="510"/>
      <c r="BF134" s="510"/>
      <c r="BG134" s="510"/>
      <c r="BH134" s="510"/>
      <c r="BI134" s="510"/>
      <c r="BJ134" s="510"/>
      <c r="BK134" s="510"/>
      <c r="BL134" s="510"/>
      <c r="BM134" s="510"/>
      <c r="BN134" s="510"/>
      <c r="BO134" s="510"/>
    </row>
    <row r="135" spans="1:67" s="442" customFormat="1" ht="10.5" customHeight="1">
      <c r="A135" s="446" t="s">
        <v>456</v>
      </c>
      <c r="B135" s="551" t="s">
        <v>1440</v>
      </c>
      <c r="C135" s="549"/>
      <c r="D135" s="549"/>
      <c r="E135" s="550"/>
      <c r="F135" s="504" t="s">
        <v>963</v>
      </c>
      <c r="G135" s="450">
        <v>3</v>
      </c>
      <c r="H135" s="443"/>
      <c r="I135" s="451">
        <v>4.53</v>
      </c>
      <c r="J135" s="443"/>
      <c r="K135" s="449">
        <f t="shared" si="4"/>
        <v>13.59</v>
      </c>
      <c r="L135" s="443"/>
      <c r="M135" s="441"/>
      <c r="N135" s="535"/>
      <c r="O135" s="547" t="s">
        <v>1445</v>
      </c>
      <c r="Q135" s="539"/>
      <c r="R135" s="510"/>
      <c r="S135" s="510"/>
      <c r="T135" s="509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/>
      <c r="AN135" s="510"/>
      <c r="AO135" s="510"/>
      <c r="AP135" s="510"/>
      <c r="AQ135" s="510"/>
      <c r="AR135" s="510"/>
      <c r="AS135" s="510"/>
      <c r="AT135" s="510"/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0"/>
      <c r="BG135" s="510"/>
      <c r="BH135" s="510"/>
      <c r="BI135" s="510"/>
      <c r="BJ135" s="510"/>
      <c r="BK135" s="510"/>
      <c r="BL135" s="510"/>
      <c r="BM135" s="510"/>
      <c r="BN135" s="510"/>
      <c r="BO135" s="510"/>
    </row>
    <row r="136" spans="1:67" s="442" customFormat="1" ht="10.5" customHeight="1">
      <c r="A136" s="446" t="s">
        <v>457</v>
      </c>
      <c r="B136" s="551" t="s">
        <v>1441</v>
      </c>
      <c r="C136" s="549"/>
      <c r="D136" s="549"/>
      <c r="E136" s="550"/>
      <c r="F136" s="504" t="s">
        <v>963</v>
      </c>
      <c r="G136" s="450">
        <v>3.5</v>
      </c>
      <c r="H136" s="443"/>
      <c r="I136" s="451">
        <v>7.75</v>
      </c>
      <c r="J136" s="443"/>
      <c r="K136" s="449">
        <f t="shared" si="4"/>
        <v>27.125</v>
      </c>
      <c r="L136" s="443"/>
      <c r="M136" s="441"/>
      <c r="N136" s="535"/>
      <c r="O136" s="547" t="s">
        <v>1446</v>
      </c>
      <c r="Q136" s="539"/>
      <c r="R136" s="510"/>
      <c r="S136" s="510"/>
      <c r="T136" s="509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  <c r="AM136" s="510"/>
      <c r="AN136" s="510"/>
      <c r="AO136" s="510"/>
      <c r="AP136" s="510"/>
      <c r="AQ136" s="510"/>
      <c r="AR136" s="510"/>
      <c r="AS136" s="510"/>
      <c r="AT136" s="510"/>
      <c r="AU136" s="510"/>
      <c r="AV136" s="510"/>
      <c r="AW136" s="510"/>
      <c r="AX136" s="510"/>
      <c r="AY136" s="510"/>
      <c r="AZ136" s="510"/>
      <c r="BA136" s="510"/>
      <c r="BB136" s="510"/>
      <c r="BC136" s="510"/>
      <c r="BD136" s="510"/>
      <c r="BE136" s="510"/>
      <c r="BF136" s="510"/>
      <c r="BG136" s="510"/>
      <c r="BH136" s="510"/>
      <c r="BI136" s="510"/>
      <c r="BJ136" s="510"/>
      <c r="BK136" s="510"/>
      <c r="BL136" s="510"/>
      <c r="BM136" s="510"/>
      <c r="BN136" s="510"/>
      <c r="BO136" s="510"/>
    </row>
    <row r="137" spans="1:67" s="442" customFormat="1" ht="10.5" customHeight="1">
      <c r="A137" s="445" t="s">
        <v>458</v>
      </c>
      <c r="B137" s="548" t="s">
        <v>1442</v>
      </c>
      <c r="C137" s="549"/>
      <c r="D137" s="549"/>
      <c r="E137" s="550"/>
      <c r="F137" s="504"/>
      <c r="G137" s="450"/>
      <c r="H137" s="443"/>
      <c r="I137" s="451"/>
      <c r="J137" s="443"/>
      <c r="K137" s="449">
        <f t="shared" si="4"/>
        <v>0</v>
      </c>
      <c r="L137" s="443"/>
      <c r="M137" s="441"/>
      <c r="N137" s="535"/>
      <c r="O137" s="547" t="s">
        <v>1447</v>
      </c>
      <c r="Q137" s="539"/>
      <c r="R137" s="510"/>
      <c r="S137" s="510"/>
      <c r="T137" s="509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/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0"/>
      <c r="BG137" s="510"/>
      <c r="BH137" s="510"/>
      <c r="BI137" s="510"/>
      <c r="BJ137" s="510"/>
      <c r="BK137" s="510"/>
      <c r="BL137" s="510"/>
      <c r="BM137" s="510"/>
      <c r="BN137" s="510"/>
      <c r="BO137" s="510"/>
    </row>
    <row r="138" spans="1:67" s="442" customFormat="1" ht="10.5" customHeight="1">
      <c r="A138" s="446" t="s">
        <v>459</v>
      </c>
      <c r="B138" s="551" t="s">
        <v>1443</v>
      </c>
      <c r="C138" s="549"/>
      <c r="D138" s="549"/>
      <c r="E138" s="550"/>
      <c r="F138" s="504" t="s">
        <v>963</v>
      </c>
      <c r="G138" s="450">
        <v>3</v>
      </c>
      <c r="H138" s="443"/>
      <c r="I138" s="451">
        <v>8.1</v>
      </c>
      <c r="J138" s="443"/>
      <c r="K138" s="449">
        <f t="shared" si="4"/>
        <v>24.299999999999997</v>
      </c>
      <c r="L138" s="443"/>
      <c r="M138" s="441"/>
      <c r="N138" s="535"/>
      <c r="O138" s="547" t="s">
        <v>1448</v>
      </c>
      <c r="Q138" s="539"/>
      <c r="R138" s="510"/>
      <c r="S138" s="510"/>
      <c r="T138" s="509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/>
      <c r="AN138" s="510"/>
      <c r="AO138" s="510"/>
      <c r="AP138" s="510"/>
      <c r="AQ138" s="510"/>
      <c r="AR138" s="510"/>
      <c r="AS138" s="510"/>
      <c r="AT138" s="510"/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0"/>
      <c r="BG138" s="510"/>
      <c r="BH138" s="510"/>
      <c r="BI138" s="510"/>
      <c r="BJ138" s="510"/>
      <c r="BK138" s="510"/>
      <c r="BL138" s="510"/>
      <c r="BM138" s="510"/>
      <c r="BN138" s="510"/>
      <c r="BO138" s="510"/>
    </row>
    <row r="139" spans="1:67" s="442" customFormat="1" ht="10.5" customHeight="1">
      <c r="A139" s="445" t="s">
        <v>464</v>
      </c>
      <c r="B139" s="668" t="s">
        <v>1129</v>
      </c>
      <c r="C139" s="669"/>
      <c r="D139" s="669"/>
      <c r="E139" s="670"/>
      <c r="F139" s="504"/>
      <c r="G139" s="450"/>
      <c r="H139" s="443"/>
      <c r="I139" s="451"/>
      <c r="J139" s="443"/>
      <c r="K139" s="449">
        <f t="shared" si="4"/>
        <v>0</v>
      </c>
      <c r="L139" s="443"/>
      <c r="M139" s="441"/>
      <c r="N139" s="535"/>
      <c r="O139" s="393" t="s">
        <v>1396</v>
      </c>
      <c r="Q139" s="539"/>
      <c r="R139" s="510"/>
      <c r="S139" s="510"/>
      <c r="T139" s="509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/>
      <c r="BN139" s="510"/>
      <c r="BO139" s="510"/>
    </row>
    <row r="140" spans="1:67" s="442" customFormat="1" ht="12.75" customHeight="1">
      <c r="A140" s="446" t="s">
        <v>465</v>
      </c>
      <c r="B140" s="543" t="s">
        <v>1195</v>
      </c>
      <c r="C140" s="538"/>
      <c r="D140" s="538"/>
      <c r="E140" s="538"/>
      <c r="F140" s="504" t="s">
        <v>1262</v>
      </c>
      <c r="G140" s="450">
        <v>6</v>
      </c>
      <c r="H140" s="443"/>
      <c r="I140" s="451">
        <v>15.56</v>
      </c>
      <c r="J140" s="443"/>
      <c r="K140" s="449">
        <f t="shared" si="4"/>
        <v>93.36</v>
      </c>
      <c r="L140" s="443"/>
      <c r="M140" s="525"/>
      <c r="N140" s="535"/>
      <c r="O140" s="393" t="s">
        <v>1397</v>
      </c>
      <c r="Q140" s="539"/>
      <c r="R140" s="510"/>
      <c r="S140" s="510"/>
      <c r="T140" s="509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/>
      <c r="BN140" s="510"/>
      <c r="BO140" s="510"/>
    </row>
    <row r="141" spans="1:67" s="442" customFormat="1" ht="12.75" customHeight="1">
      <c r="A141" s="446" t="s">
        <v>466</v>
      </c>
      <c r="B141" s="543" t="s">
        <v>1196</v>
      </c>
      <c r="C141" s="538"/>
      <c r="D141" s="538"/>
      <c r="E141" s="538"/>
      <c r="F141" s="504" t="s">
        <v>1262</v>
      </c>
      <c r="G141" s="450">
        <v>2</v>
      </c>
      <c r="H141" s="443"/>
      <c r="I141" s="451">
        <v>21.79</v>
      </c>
      <c r="J141" s="443"/>
      <c r="K141" s="449">
        <f t="shared" si="4"/>
        <v>43.58</v>
      </c>
      <c r="L141" s="443"/>
      <c r="M141" s="525"/>
      <c r="N141" s="535"/>
      <c r="O141" s="393" t="s">
        <v>1398</v>
      </c>
      <c r="Q141" s="539"/>
      <c r="R141" s="510"/>
      <c r="S141" s="510"/>
      <c r="T141" s="509"/>
      <c r="U141" s="510"/>
      <c r="V141" s="510"/>
      <c r="W141" s="510"/>
      <c r="X141" s="510"/>
      <c r="Y141" s="510"/>
      <c r="Z141" s="510"/>
      <c r="AA141" s="510"/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0"/>
      <c r="BC141" s="510"/>
      <c r="BD141" s="510"/>
      <c r="BE141" s="510"/>
      <c r="BF141" s="510"/>
      <c r="BG141" s="510"/>
      <c r="BH141" s="510"/>
      <c r="BI141" s="510"/>
      <c r="BJ141" s="510"/>
      <c r="BK141" s="510"/>
      <c r="BL141" s="510"/>
      <c r="BM141" s="510"/>
      <c r="BN141" s="510"/>
      <c r="BO141" s="510"/>
    </row>
    <row r="142" spans="1:67" s="442" customFormat="1" ht="12.75" customHeight="1" thickBot="1">
      <c r="A142" s="446" t="s">
        <v>467</v>
      </c>
      <c r="B142" s="544" t="s">
        <v>1197</v>
      </c>
      <c r="C142" s="545"/>
      <c r="D142" s="545"/>
      <c r="E142" s="545"/>
      <c r="F142" s="504" t="s">
        <v>1262</v>
      </c>
      <c r="G142" s="450">
        <v>5</v>
      </c>
      <c r="H142" s="443"/>
      <c r="I142" s="451">
        <v>13.13</v>
      </c>
      <c r="J142" s="443"/>
      <c r="K142" s="449">
        <f t="shared" si="4"/>
        <v>65.65</v>
      </c>
      <c r="L142" s="443"/>
      <c r="M142" s="525">
        <f>SUM(K127:K142)</f>
        <v>2613.3450000000003</v>
      </c>
      <c r="N142" s="535"/>
      <c r="O142" s="393" t="s">
        <v>1399</v>
      </c>
      <c r="Q142" s="539"/>
      <c r="R142" s="510"/>
      <c r="S142" s="510"/>
      <c r="T142" s="509"/>
      <c r="U142" s="510"/>
      <c r="V142" s="510"/>
      <c r="W142" s="510"/>
      <c r="X142" s="510"/>
      <c r="Y142" s="510"/>
      <c r="Z142" s="510"/>
      <c r="AA142" s="510"/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/>
      <c r="AM142" s="510"/>
      <c r="AN142" s="510"/>
      <c r="AO142" s="510"/>
      <c r="AP142" s="510"/>
      <c r="AQ142" s="510"/>
      <c r="AR142" s="510"/>
      <c r="AS142" s="510"/>
      <c r="AT142" s="510"/>
      <c r="AU142" s="510"/>
      <c r="AV142" s="510"/>
      <c r="AW142" s="510"/>
      <c r="AX142" s="510"/>
      <c r="AY142" s="510"/>
      <c r="AZ142" s="510"/>
      <c r="BA142" s="510"/>
      <c r="BB142" s="510"/>
      <c r="BC142" s="510"/>
      <c r="BD142" s="510"/>
      <c r="BE142" s="510"/>
      <c r="BF142" s="510"/>
      <c r="BG142" s="510"/>
      <c r="BH142" s="510"/>
      <c r="BI142" s="510"/>
      <c r="BJ142" s="510"/>
      <c r="BK142" s="510"/>
      <c r="BL142" s="510"/>
      <c r="BM142" s="510"/>
      <c r="BN142" s="510"/>
      <c r="BO142" s="510"/>
    </row>
    <row r="143" spans="1:17" ht="18" customHeight="1" thickTop="1">
      <c r="A143" s="398" t="str">
        <f>A31</f>
        <v>DATA: 19/08/2014</v>
      </c>
      <c r="B143" s="508"/>
      <c r="C143" s="541" t="s">
        <v>941</v>
      </c>
      <c r="D143" s="508"/>
      <c r="E143" s="542"/>
      <c r="F143" s="498" t="s">
        <v>952</v>
      </c>
      <c r="G143" s="387"/>
      <c r="H143" s="385" t="s">
        <v>1124</v>
      </c>
      <c r="I143" s="387"/>
      <c r="J143" s="385"/>
      <c r="K143" s="426">
        <f>SUM(J108:K142)</f>
        <v>202815.94839999996</v>
      </c>
      <c r="L143" s="385"/>
      <c r="M143" s="426">
        <f>SUM(M108:M142)</f>
        <v>202815.9484</v>
      </c>
      <c r="N143" s="526"/>
      <c r="O143" s="411"/>
      <c r="Q143" s="400"/>
    </row>
    <row r="144" spans="1:17" ht="18" customHeight="1" thickBot="1">
      <c r="A144" s="427"/>
      <c r="B144" s="388"/>
      <c r="C144" s="389"/>
      <c r="D144" s="390"/>
      <c r="E144" s="391"/>
      <c r="F144" s="499"/>
      <c r="G144" s="391"/>
      <c r="H144" s="390" t="s">
        <v>960</v>
      </c>
      <c r="I144" s="391"/>
      <c r="J144" s="390"/>
      <c r="K144" s="428"/>
      <c r="L144" s="390"/>
      <c r="M144" s="429"/>
      <c r="N144" s="526"/>
      <c r="O144" s="411"/>
      <c r="Q144" s="526">
        <f>SUM(M108:M142)</f>
        <v>202815.9484</v>
      </c>
    </row>
    <row r="145" ht="16.5" customHeight="1" thickBot="1" thickTop="1">
      <c r="E145" s="371" t="s">
        <v>953</v>
      </c>
    </row>
    <row r="146" spans="1:17" ht="18" customHeight="1" thickTop="1">
      <c r="A146" s="397"/>
      <c r="B146" s="372" t="s">
        <v>944</v>
      </c>
      <c r="C146" s="373"/>
      <c r="D146" s="374" t="str">
        <f>D2</f>
        <v>OBRA/SERVIÇO: REFORMA DA ESCOLA DE SANTO EDUARDO</v>
      </c>
      <c r="E146" s="374"/>
      <c r="F146" s="498"/>
      <c r="G146" s="374"/>
      <c r="H146" s="690" t="s">
        <v>1121</v>
      </c>
      <c r="I146" s="691"/>
      <c r="J146" s="691"/>
      <c r="K146" s="692"/>
      <c r="L146" s="398"/>
      <c r="M146" s="399" t="s">
        <v>942</v>
      </c>
      <c r="N146" s="531"/>
      <c r="O146" s="400"/>
      <c r="Q146" s="370"/>
    </row>
    <row r="147" spans="1:15" ht="18" customHeight="1" thickBot="1">
      <c r="A147" s="401"/>
      <c r="B147" s="375" t="s">
        <v>945</v>
      </c>
      <c r="C147" s="376"/>
      <c r="D147" s="377"/>
      <c r="E147" s="377"/>
      <c r="G147" s="377"/>
      <c r="H147" s="684" t="str">
        <f>H3</f>
        <v>IOPES - AGOSTO/2014 (DATA BASE)</v>
      </c>
      <c r="I147" s="685"/>
      <c r="J147" s="685"/>
      <c r="K147" s="686"/>
      <c r="L147" s="402"/>
      <c r="M147" s="403" t="s">
        <v>1216</v>
      </c>
      <c r="N147" s="532"/>
      <c r="O147" s="404"/>
    </row>
    <row r="148" spans="1:15" ht="18" customHeight="1" thickTop="1">
      <c r="A148" s="401"/>
      <c r="B148" s="378" t="s">
        <v>946</v>
      </c>
      <c r="C148" s="376"/>
      <c r="D148" s="377" t="str">
        <f>D4</f>
        <v>LOCAL: LOCALIDADE DE SANTO EDUARDO - PRESIDENTE KENNEDY - ES</v>
      </c>
      <c r="E148" s="377"/>
      <c r="G148" s="377"/>
      <c r="H148" s="401" t="s">
        <v>947</v>
      </c>
      <c r="J148" s="401"/>
      <c r="L148" s="401"/>
      <c r="M148" s="405"/>
      <c r="N148" s="533"/>
      <c r="O148" s="406"/>
    </row>
    <row r="149" spans="1:15" ht="14.25" customHeight="1" thickBot="1">
      <c r="A149" s="407"/>
      <c r="B149" s="379"/>
      <c r="C149" s="380"/>
      <c r="D149" s="381"/>
      <c r="E149" s="381"/>
      <c r="F149" s="499"/>
      <c r="G149" s="381"/>
      <c r="H149" s="435" t="s">
        <v>948</v>
      </c>
      <c r="I149" s="381"/>
      <c r="J149" s="435"/>
      <c r="K149" s="433">
        <f>K143</f>
        <v>202815.94839999996</v>
      </c>
      <c r="L149" s="434"/>
      <c r="M149" s="433">
        <f>M143</f>
        <v>202815.9484</v>
      </c>
      <c r="N149" s="537"/>
      <c r="O149" s="411"/>
    </row>
    <row r="150" spans="1:15" ht="12.75" customHeight="1" thickTop="1">
      <c r="A150" s="412"/>
      <c r="B150" s="382"/>
      <c r="C150" s="382"/>
      <c r="D150" s="382"/>
      <c r="E150" s="382"/>
      <c r="F150" s="500"/>
      <c r="G150" s="413"/>
      <c r="H150" s="414"/>
      <c r="I150" s="415"/>
      <c r="J150" s="415" t="s">
        <v>955</v>
      </c>
      <c r="K150" s="415"/>
      <c r="L150" s="415"/>
      <c r="M150" s="416"/>
      <c r="N150" s="425"/>
      <c r="O150" s="393"/>
    </row>
    <row r="151" spans="1:16" ht="15" customHeight="1">
      <c r="A151" s="412" t="s">
        <v>949</v>
      </c>
      <c r="B151" s="382"/>
      <c r="C151" s="383" t="s">
        <v>950</v>
      </c>
      <c r="D151" s="382"/>
      <c r="E151" s="382"/>
      <c r="F151" s="501" t="s">
        <v>18</v>
      </c>
      <c r="G151" s="413" t="s">
        <v>956</v>
      </c>
      <c r="H151" s="417" t="s">
        <v>957</v>
      </c>
      <c r="I151" s="417"/>
      <c r="J151" s="687" t="s">
        <v>462</v>
      </c>
      <c r="K151" s="688"/>
      <c r="L151" s="522" t="s">
        <v>943</v>
      </c>
      <c r="M151" s="523"/>
      <c r="N151" s="536"/>
      <c r="O151" s="418"/>
      <c r="P151" s="419"/>
    </row>
    <row r="152" spans="1:16" ht="5.25" customHeight="1" thickBot="1">
      <c r="A152" s="420"/>
      <c r="B152" s="384"/>
      <c r="C152" s="384"/>
      <c r="D152" s="384"/>
      <c r="E152" s="384"/>
      <c r="F152" s="502"/>
      <c r="G152" s="422"/>
      <c r="H152" s="384"/>
      <c r="I152" s="384"/>
      <c r="J152" s="421"/>
      <c r="K152" s="423"/>
      <c r="L152" s="384"/>
      <c r="M152" s="424"/>
      <c r="N152" s="425"/>
      <c r="O152" s="425"/>
      <c r="P152" s="419"/>
    </row>
    <row r="153" spans="1:67" s="442" customFormat="1" ht="9.75" customHeight="1" thickTop="1">
      <c r="A153" s="573" t="s">
        <v>478</v>
      </c>
      <c r="B153" s="598" t="s">
        <v>999</v>
      </c>
      <c r="C153" s="599"/>
      <c r="D153" s="599"/>
      <c r="E153" s="600"/>
      <c r="F153" s="574"/>
      <c r="G153" s="570"/>
      <c r="H153" s="566"/>
      <c r="I153" s="572"/>
      <c r="J153" s="577"/>
      <c r="K153" s="571">
        <v>0</v>
      </c>
      <c r="L153" s="566"/>
      <c r="M153" s="582"/>
      <c r="N153" s="581"/>
      <c r="O153" s="583"/>
      <c r="P153" s="567"/>
      <c r="Q153" s="584">
        <v>0</v>
      </c>
      <c r="R153" s="585">
        <v>0</v>
      </c>
      <c r="S153" s="586"/>
      <c r="T153" s="509"/>
      <c r="U153" s="510"/>
      <c r="V153" s="510"/>
      <c r="W153" s="510"/>
      <c r="X153" s="510"/>
      <c r="Y153" s="510"/>
      <c r="Z153" s="510"/>
      <c r="AA153" s="510"/>
      <c r="AB153" s="510"/>
      <c r="AC153" s="510"/>
      <c r="AD153" s="510"/>
      <c r="AE153" s="510"/>
      <c r="AF153" s="510"/>
      <c r="AG153" s="510"/>
      <c r="AH153" s="510"/>
      <c r="AI153" s="510"/>
      <c r="AJ153" s="510"/>
      <c r="AK153" s="510"/>
      <c r="AL153" s="510"/>
      <c r="AM153" s="510"/>
      <c r="AN153" s="510"/>
      <c r="AO153" s="510"/>
      <c r="AP153" s="510"/>
      <c r="AQ153" s="510"/>
      <c r="AR153" s="510"/>
      <c r="AS153" s="510"/>
      <c r="AT153" s="510"/>
      <c r="AU153" s="510"/>
      <c r="AV153" s="510"/>
      <c r="AW153" s="510"/>
      <c r="AX153" s="510"/>
      <c r="AY153" s="510"/>
      <c r="AZ153" s="510"/>
      <c r="BA153" s="510"/>
      <c r="BB153" s="510"/>
      <c r="BC153" s="510"/>
      <c r="BD153" s="510"/>
      <c r="BE153" s="510"/>
      <c r="BF153" s="510"/>
      <c r="BG153" s="510"/>
      <c r="BH153" s="510"/>
      <c r="BI153" s="510"/>
      <c r="BJ153" s="510"/>
      <c r="BK153" s="510"/>
      <c r="BL153" s="510"/>
      <c r="BM153" s="510"/>
      <c r="BN153" s="510"/>
      <c r="BO153" s="510"/>
    </row>
    <row r="154" spans="1:67" s="565" customFormat="1" ht="8.25" customHeight="1">
      <c r="A154" s="573" t="s">
        <v>479</v>
      </c>
      <c r="B154" s="601" t="s">
        <v>1457</v>
      </c>
      <c r="C154" s="602"/>
      <c r="D154" s="602"/>
      <c r="E154" s="603"/>
      <c r="F154" s="574"/>
      <c r="G154" s="570"/>
      <c r="H154" s="566"/>
      <c r="I154" s="572"/>
      <c r="J154" s="577"/>
      <c r="K154" s="571"/>
      <c r="L154" s="566"/>
      <c r="M154" s="582"/>
      <c r="N154" s="581"/>
      <c r="O154" s="583"/>
      <c r="P154" s="567"/>
      <c r="Q154" s="584"/>
      <c r="R154" s="585"/>
      <c r="S154" s="586"/>
      <c r="T154" s="509"/>
      <c r="U154" s="510"/>
      <c r="V154" s="510"/>
      <c r="W154" s="510"/>
      <c r="X154" s="510"/>
      <c r="Y154" s="510"/>
      <c r="Z154" s="510"/>
      <c r="AA154" s="510"/>
      <c r="AB154" s="510"/>
      <c r="AC154" s="510"/>
      <c r="AD154" s="510"/>
      <c r="AE154" s="510"/>
      <c r="AF154" s="510"/>
      <c r="AG154" s="510"/>
      <c r="AH154" s="510"/>
      <c r="AI154" s="510"/>
      <c r="AJ154" s="510"/>
      <c r="AK154" s="510"/>
      <c r="AL154" s="510"/>
      <c r="AM154" s="510"/>
      <c r="AN154" s="510"/>
      <c r="AO154" s="510"/>
      <c r="AP154" s="510"/>
      <c r="AQ154" s="510"/>
      <c r="AR154" s="510"/>
      <c r="AS154" s="510"/>
      <c r="AT154" s="510"/>
      <c r="AU154" s="510"/>
      <c r="AV154" s="510"/>
      <c r="AW154" s="510"/>
      <c r="AX154" s="510"/>
      <c r="AY154" s="510"/>
      <c r="AZ154" s="510"/>
      <c r="BA154" s="510"/>
      <c r="BB154" s="510"/>
      <c r="BC154" s="510"/>
      <c r="BD154" s="510"/>
      <c r="BE154" s="510"/>
      <c r="BF154" s="510"/>
      <c r="BG154" s="510"/>
      <c r="BH154" s="510"/>
      <c r="BI154" s="510"/>
      <c r="BJ154" s="510"/>
      <c r="BK154" s="510"/>
      <c r="BL154" s="510"/>
      <c r="BM154" s="510"/>
      <c r="BN154" s="510"/>
      <c r="BO154" s="510"/>
    </row>
    <row r="155" spans="1:67" s="442" customFormat="1" ht="11.25" customHeight="1">
      <c r="A155" s="564" t="s">
        <v>480</v>
      </c>
      <c r="B155" s="727" t="s">
        <v>1458</v>
      </c>
      <c r="C155" s="728"/>
      <c r="D155" s="728"/>
      <c r="E155" s="729"/>
      <c r="F155" s="574" t="s">
        <v>1123</v>
      </c>
      <c r="G155" s="570">
        <v>1</v>
      </c>
      <c r="H155" s="566"/>
      <c r="I155" s="572">
        <v>339.1</v>
      </c>
      <c r="J155" s="577"/>
      <c r="K155" s="571">
        <v>339.1</v>
      </c>
      <c r="L155" s="566"/>
      <c r="M155" s="582"/>
      <c r="N155" s="593">
        <v>150306</v>
      </c>
      <c r="O155" s="583"/>
      <c r="P155" s="567"/>
      <c r="Q155" s="584">
        <v>0</v>
      </c>
      <c r="R155" s="585">
        <v>0</v>
      </c>
      <c r="S155" s="587"/>
      <c r="T155" s="509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  <c r="AF155" s="510"/>
      <c r="AG155" s="510"/>
      <c r="AH155" s="510"/>
      <c r="AI155" s="510"/>
      <c r="AJ155" s="510"/>
      <c r="AK155" s="510"/>
      <c r="AL155" s="510"/>
      <c r="AM155" s="510"/>
      <c r="AN155" s="510"/>
      <c r="AO155" s="510"/>
      <c r="AP155" s="510"/>
      <c r="AQ155" s="510"/>
      <c r="AR155" s="510"/>
      <c r="AS155" s="510"/>
      <c r="AT155" s="510"/>
      <c r="AU155" s="510"/>
      <c r="AV155" s="510"/>
      <c r="AW155" s="510"/>
      <c r="AX155" s="510"/>
      <c r="AY155" s="510"/>
      <c r="AZ155" s="510"/>
      <c r="BA155" s="510"/>
      <c r="BB155" s="510"/>
      <c r="BC155" s="510"/>
      <c r="BD155" s="510"/>
      <c r="BE155" s="510"/>
      <c r="BF155" s="510"/>
      <c r="BG155" s="510"/>
      <c r="BH155" s="510"/>
      <c r="BI155" s="510"/>
      <c r="BJ155" s="510"/>
      <c r="BK155" s="510"/>
      <c r="BL155" s="510"/>
      <c r="BM155" s="510"/>
      <c r="BN155" s="510"/>
      <c r="BO155" s="510"/>
    </row>
    <row r="156" spans="1:67" s="565" customFormat="1" ht="8.25" customHeight="1">
      <c r="A156" s="573" t="s">
        <v>484</v>
      </c>
      <c r="B156" s="604" t="s">
        <v>1459</v>
      </c>
      <c r="C156" s="605"/>
      <c r="D156" s="605"/>
      <c r="E156" s="606"/>
      <c r="F156" s="574"/>
      <c r="G156" s="570"/>
      <c r="H156" s="566"/>
      <c r="I156" s="572"/>
      <c r="J156" s="577"/>
      <c r="K156" s="571"/>
      <c r="L156" s="566"/>
      <c r="M156" s="582"/>
      <c r="N156" s="581"/>
      <c r="O156" s="583"/>
      <c r="P156" s="567"/>
      <c r="Q156" s="584">
        <v>0</v>
      </c>
      <c r="R156" s="585">
        <v>0</v>
      </c>
      <c r="S156" s="586"/>
      <c r="T156" s="509"/>
      <c r="U156" s="510"/>
      <c r="V156" s="510"/>
      <c r="W156" s="510"/>
      <c r="X156" s="510"/>
      <c r="Y156" s="510"/>
      <c r="Z156" s="510"/>
      <c r="AA156" s="510"/>
      <c r="AB156" s="510"/>
      <c r="AC156" s="510"/>
      <c r="AD156" s="510"/>
      <c r="AE156" s="510"/>
      <c r="AF156" s="510"/>
      <c r="AG156" s="510"/>
      <c r="AH156" s="510"/>
      <c r="AI156" s="510"/>
      <c r="AJ156" s="510"/>
      <c r="AK156" s="510"/>
      <c r="AL156" s="510"/>
      <c r="AM156" s="510"/>
      <c r="AN156" s="510"/>
      <c r="AO156" s="510"/>
      <c r="AP156" s="510"/>
      <c r="AQ156" s="510"/>
      <c r="AR156" s="510"/>
      <c r="AS156" s="510"/>
      <c r="AT156" s="510"/>
      <c r="AU156" s="510"/>
      <c r="AV156" s="510"/>
      <c r="AW156" s="510"/>
      <c r="AX156" s="510"/>
      <c r="AY156" s="510"/>
      <c r="AZ156" s="510"/>
      <c r="BA156" s="510"/>
      <c r="BB156" s="510"/>
      <c r="BC156" s="510"/>
      <c r="BD156" s="510"/>
      <c r="BE156" s="510"/>
      <c r="BF156" s="510"/>
      <c r="BG156" s="510"/>
      <c r="BH156" s="510"/>
      <c r="BI156" s="510"/>
      <c r="BJ156" s="510"/>
      <c r="BK156" s="510"/>
      <c r="BL156" s="510"/>
      <c r="BM156" s="510"/>
      <c r="BN156" s="510"/>
      <c r="BO156" s="510"/>
    </row>
    <row r="157" spans="1:67" s="565" customFormat="1" ht="21" customHeight="1">
      <c r="A157" s="564" t="s">
        <v>485</v>
      </c>
      <c r="B157" s="709" t="s">
        <v>1460</v>
      </c>
      <c r="C157" s="710"/>
      <c r="D157" s="710"/>
      <c r="E157" s="711"/>
      <c r="F157" s="580" t="s">
        <v>1123</v>
      </c>
      <c r="G157" s="570">
        <v>16</v>
      </c>
      <c r="H157" s="566"/>
      <c r="I157" s="572">
        <v>135.58</v>
      </c>
      <c r="J157" s="568"/>
      <c r="K157" s="569">
        <v>2169.28</v>
      </c>
      <c r="L157" s="566"/>
      <c r="M157" s="582"/>
      <c r="N157" s="593">
        <v>1511801</v>
      </c>
      <c r="O157" s="583"/>
      <c r="P157" s="567"/>
      <c r="Q157" s="584">
        <v>0</v>
      </c>
      <c r="R157" s="585"/>
      <c r="S157" s="583"/>
      <c r="T157" s="509"/>
      <c r="U157" s="510"/>
      <c r="V157" s="510"/>
      <c r="W157" s="510"/>
      <c r="X157" s="510"/>
      <c r="Y157" s="510"/>
      <c r="Z157" s="510"/>
      <c r="AA157" s="510"/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/>
      <c r="AN157" s="510"/>
      <c r="AO157" s="510"/>
      <c r="AP157" s="510"/>
      <c r="AQ157" s="510"/>
      <c r="AR157" s="510"/>
      <c r="AS157" s="510"/>
      <c r="AT157" s="510"/>
      <c r="AU157" s="510"/>
      <c r="AV157" s="510"/>
      <c r="AW157" s="510"/>
      <c r="AX157" s="510"/>
      <c r="AY157" s="510"/>
      <c r="AZ157" s="510"/>
      <c r="BA157" s="510"/>
      <c r="BB157" s="510"/>
      <c r="BC157" s="510"/>
      <c r="BD157" s="510"/>
      <c r="BE157" s="510"/>
      <c r="BF157" s="510"/>
      <c r="BG157" s="510"/>
      <c r="BH157" s="510"/>
      <c r="BI157" s="510"/>
      <c r="BJ157" s="510"/>
      <c r="BK157" s="510"/>
      <c r="BL157" s="510"/>
      <c r="BM157" s="510"/>
      <c r="BN157" s="510"/>
      <c r="BO157" s="510"/>
    </row>
    <row r="158" spans="1:67" s="565" customFormat="1" ht="21" customHeight="1">
      <c r="A158" s="564" t="s">
        <v>486</v>
      </c>
      <c r="B158" s="709" t="s">
        <v>1461</v>
      </c>
      <c r="C158" s="710"/>
      <c r="D158" s="710"/>
      <c r="E158" s="711"/>
      <c r="F158" s="580" t="s">
        <v>1123</v>
      </c>
      <c r="G158" s="570">
        <v>6</v>
      </c>
      <c r="H158" s="566"/>
      <c r="I158" s="572">
        <v>274.56</v>
      </c>
      <c r="J158" s="568"/>
      <c r="K158" s="569">
        <v>1647.3600000000001</v>
      </c>
      <c r="L158" s="566"/>
      <c r="M158" s="582"/>
      <c r="N158" s="593">
        <v>1511801</v>
      </c>
      <c r="O158" s="583"/>
      <c r="P158" s="567"/>
      <c r="Q158" s="584">
        <v>0</v>
      </c>
      <c r="R158" s="585">
        <v>0</v>
      </c>
      <c r="S158" s="583"/>
      <c r="T158" s="509"/>
      <c r="U158" s="510"/>
      <c r="V158" s="510"/>
      <c r="W158" s="510"/>
      <c r="X158" s="510"/>
      <c r="Y158" s="510"/>
      <c r="Z158" s="510"/>
      <c r="AA158" s="510"/>
      <c r="AB158" s="510"/>
      <c r="AC158" s="510"/>
      <c r="AD158" s="510"/>
      <c r="AE158" s="510"/>
      <c r="AF158" s="510"/>
      <c r="AG158" s="510"/>
      <c r="AH158" s="510"/>
      <c r="AI158" s="510"/>
      <c r="AJ158" s="510"/>
      <c r="AK158" s="510"/>
      <c r="AL158" s="510"/>
      <c r="AM158" s="510"/>
      <c r="AN158" s="510"/>
      <c r="AO158" s="510"/>
      <c r="AP158" s="510"/>
      <c r="AQ158" s="510"/>
      <c r="AR158" s="510"/>
      <c r="AS158" s="510"/>
      <c r="AT158" s="510"/>
      <c r="AU158" s="510"/>
      <c r="AV158" s="510"/>
      <c r="AW158" s="510"/>
      <c r="AX158" s="510"/>
      <c r="AY158" s="510"/>
      <c r="AZ158" s="510"/>
      <c r="BA158" s="510"/>
      <c r="BB158" s="510"/>
      <c r="BC158" s="510"/>
      <c r="BD158" s="510"/>
      <c r="BE158" s="510"/>
      <c r="BF158" s="510"/>
      <c r="BG158" s="510"/>
      <c r="BH158" s="510"/>
      <c r="BI158" s="510"/>
      <c r="BJ158" s="510"/>
      <c r="BK158" s="510"/>
      <c r="BL158" s="510"/>
      <c r="BM158" s="510"/>
      <c r="BN158" s="510"/>
      <c r="BO158" s="510"/>
    </row>
    <row r="159" spans="1:67" s="556" customFormat="1" ht="34.5" customHeight="1">
      <c r="A159" s="564" t="s">
        <v>487</v>
      </c>
      <c r="B159" s="662" t="s">
        <v>1462</v>
      </c>
      <c r="C159" s="663"/>
      <c r="D159" s="663"/>
      <c r="E159" s="664"/>
      <c r="F159" s="574" t="s">
        <v>1123</v>
      </c>
      <c r="G159" s="570">
        <v>10</v>
      </c>
      <c r="H159" s="566"/>
      <c r="I159" s="572">
        <v>159.87</v>
      </c>
      <c r="J159" s="577"/>
      <c r="K159" s="571">
        <v>1598.7</v>
      </c>
      <c r="L159" s="566"/>
      <c r="M159" s="582"/>
      <c r="N159" s="593">
        <v>151810</v>
      </c>
      <c r="O159" s="583"/>
      <c r="P159" s="567"/>
      <c r="Q159" s="584"/>
      <c r="R159" s="585"/>
      <c r="S159" s="587"/>
      <c r="T159" s="509"/>
      <c r="U159" s="510"/>
      <c r="V159" s="510"/>
      <c r="W159" s="510"/>
      <c r="X159" s="510"/>
      <c r="Y159" s="510"/>
      <c r="Z159" s="510"/>
      <c r="AA159" s="510"/>
      <c r="AB159" s="510"/>
      <c r="AC159" s="510"/>
      <c r="AD159" s="510"/>
      <c r="AE159" s="510"/>
      <c r="AF159" s="510"/>
      <c r="AG159" s="510"/>
      <c r="AH159" s="510"/>
      <c r="AI159" s="510"/>
      <c r="AJ159" s="510"/>
      <c r="AK159" s="510"/>
      <c r="AL159" s="510"/>
      <c r="AM159" s="510"/>
      <c r="AN159" s="510"/>
      <c r="AO159" s="510"/>
      <c r="AP159" s="510"/>
      <c r="AQ159" s="510"/>
      <c r="AR159" s="510"/>
      <c r="AS159" s="510"/>
      <c r="AT159" s="510"/>
      <c r="AU159" s="510"/>
      <c r="AV159" s="510"/>
      <c r="AW159" s="510"/>
      <c r="AX159" s="510"/>
      <c r="AY159" s="510"/>
      <c r="AZ159" s="510"/>
      <c r="BA159" s="510"/>
      <c r="BB159" s="510"/>
      <c r="BC159" s="510"/>
      <c r="BD159" s="510"/>
      <c r="BE159" s="510"/>
      <c r="BF159" s="510"/>
      <c r="BG159" s="510"/>
      <c r="BH159" s="510"/>
      <c r="BI159" s="510"/>
      <c r="BJ159" s="510"/>
      <c r="BK159" s="510"/>
      <c r="BL159" s="510"/>
      <c r="BM159" s="510"/>
      <c r="BN159" s="510"/>
      <c r="BO159" s="510"/>
    </row>
    <row r="160" spans="1:67" s="565" customFormat="1" ht="21" customHeight="1">
      <c r="A160" s="564" t="s">
        <v>488</v>
      </c>
      <c r="B160" s="709" t="s">
        <v>1463</v>
      </c>
      <c r="C160" s="710"/>
      <c r="D160" s="710"/>
      <c r="E160" s="711"/>
      <c r="F160" s="580" t="s">
        <v>1123</v>
      </c>
      <c r="G160" s="570">
        <v>8</v>
      </c>
      <c r="H160" s="566"/>
      <c r="I160" s="572">
        <v>191.59</v>
      </c>
      <c r="J160" s="568"/>
      <c r="K160" s="569">
        <v>1532.72</v>
      </c>
      <c r="L160" s="566"/>
      <c r="M160" s="582"/>
      <c r="N160" s="593">
        <v>151812</v>
      </c>
      <c r="O160" s="583"/>
      <c r="P160" s="567"/>
      <c r="Q160" s="584"/>
      <c r="R160" s="585"/>
      <c r="S160" s="583"/>
      <c r="T160" s="509"/>
      <c r="U160" s="510"/>
      <c r="V160" s="510"/>
      <c r="W160" s="510"/>
      <c r="X160" s="510"/>
      <c r="Y160" s="510"/>
      <c r="Z160" s="510"/>
      <c r="AA160" s="510"/>
      <c r="AB160" s="510"/>
      <c r="AC160" s="510"/>
      <c r="AD160" s="510"/>
      <c r="AE160" s="510"/>
      <c r="AF160" s="510"/>
      <c r="AG160" s="510"/>
      <c r="AH160" s="510"/>
      <c r="AI160" s="510"/>
      <c r="AJ160" s="510"/>
      <c r="AK160" s="510"/>
      <c r="AL160" s="510"/>
      <c r="AM160" s="510"/>
      <c r="AN160" s="510"/>
      <c r="AO160" s="510"/>
      <c r="AP160" s="510"/>
      <c r="AQ160" s="510"/>
      <c r="AR160" s="510"/>
      <c r="AS160" s="510"/>
      <c r="AT160" s="510"/>
      <c r="AU160" s="510"/>
      <c r="AV160" s="510"/>
      <c r="AW160" s="510"/>
      <c r="AX160" s="510"/>
      <c r="AY160" s="510"/>
      <c r="AZ160" s="510"/>
      <c r="BA160" s="510"/>
      <c r="BB160" s="510"/>
      <c r="BC160" s="510"/>
      <c r="BD160" s="510"/>
      <c r="BE160" s="510"/>
      <c r="BF160" s="510"/>
      <c r="BG160" s="510"/>
      <c r="BH160" s="510"/>
      <c r="BI160" s="510"/>
      <c r="BJ160" s="510"/>
      <c r="BK160" s="510"/>
      <c r="BL160" s="510"/>
      <c r="BM160" s="510"/>
      <c r="BN160" s="510"/>
      <c r="BO160" s="510"/>
    </row>
    <row r="161" spans="1:67" s="565" customFormat="1" ht="21" customHeight="1">
      <c r="A161" s="564" t="s">
        <v>490</v>
      </c>
      <c r="B161" s="709" t="s">
        <v>1464</v>
      </c>
      <c r="C161" s="710"/>
      <c r="D161" s="710"/>
      <c r="E161" s="711"/>
      <c r="F161" s="580" t="s">
        <v>1123</v>
      </c>
      <c r="G161" s="570">
        <v>33</v>
      </c>
      <c r="H161" s="566"/>
      <c r="I161" s="572">
        <v>138.94</v>
      </c>
      <c r="J161" s="568"/>
      <c r="K161" s="569">
        <v>4585.0199999999995</v>
      </c>
      <c r="L161" s="566"/>
      <c r="M161" s="582"/>
      <c r="N161" s="593">
        <v>151803</v>
      </c>
      <c r="O161" s="583"/>
      <c r="P161" s="567"/>
      <c r="Q161" s="584"/>
      <c r="R161" s="585"/>
      <c r="S161" s="583"/>
      <c r="T161" s="509"/>
      <c r="U161" s="510"/>
      <c r="V161" s="510"/>
      <c r="W161" s="510"/>
      <c r="X161" s="510"/>
      <c r="Y161" s="510"/>
      <c r="Z161" s="510"/>
      <c r="AA161" s="510"/>
      <c r="AB161" s="510"/>
      <c r="AC161" s="510"/>
      <c r="AD161" s="510"/>
      <c r="AE161" s="510"/>
      <c r="AF161" s="510"/>
      <c r="AG161" s="510"/>
      <c r="AH161" s="510"/>
      <c r="AI161" s="510"/>
      <c r="AJ161" s="510"/>
      <c r="AK161" s="510"/>
      <c r="AL161" s="510"/>
      <c r="AM161" s="510"/>
      <c r="AN161" s="510"/>
      <c r="AO161" s="510"/>
      <c r="AP161" s="510"/>
      <c r="AQ161" s="510"/>
      <c r="AR161" s="510"/>
      <c r="AS161" s="510"/>
      <c r="AT161" s="510"/>
      <c r="AU161" s="510"/>
      <c r="AV161" s="510"/>
      <c r="AW161" s="510"/>
      <c r="AX161" s="510"/>
      <c r="AY161" s="510"/>
      <c r="AZ161" s="510"/>
      <c r="BA161" s="510"/>
      <c r="BB161" s="510"/>
      <c r="BC161" s="510"/>
      <c r="BD161" s="510"/>
      <c r="BE161" s="510"/>
      <c r="BF161" s="510"/>
      <c r="BG161" s="510"/>
      <c r="BH161" s="510"/>
      <c r="BI161" s="510"/>
      <c r="BJ161" s="510"/>
      <c r="BK161" s="510"/>
      <c r="BL161" s="510"/>
      <c r="BM161" s="510"/>
      <c r="BN161" s="510"/>
      <c r="BO161" s="510"/>
    </row>
    <row r="162" spans="1:67" s="556" customFormat="1" ht="33" customHeight="1">
      <c r="A162" s="564" t="s">
        <v>491</v>
      </c>
      <c r="B162" s="709" t="s">
        <v>1465</v>
      </c>
      <c r="C162" s="710"/>
      <c r="D162" s="710"/>
      <c r="E162" s="711"/>
      <c r="F162" s="574" t="s">
        <v>1123</v>
      </c>
      <c r="G162" s="571">
        <v>2</v>
      </c>
      <c r="H162" s="566"/>
      <c r="I162" s="572">
        <v>320.3</v>
      </c>
      <c r="J162" s="566"/>
      <c r="K162" s="569">
        <v>640.6</v>
      </c>
      <c r="L162" s="566"/>
      <c r="M162" s="582"/>
      <c r="N162" s="593"/>
      <c r="O162" s="583"/>
      <c r="P162" s="567"/>
      <c r="Q162" s="584"/>
      <c r="R162" s="585"/>
      <c r="S162" s="586"/>
      <c r="T162" s="509"/>
      <c r="U162" s="510"/>
      <c r="V162" s="510"/>
      <c r="W162" s="510"/>
      <c r="X162" s="510"/>
      <c r="Y162" s="510"/>
      <c r="Z162" s="510"/>
      <c r="AA162" s="510"/>
      <c r="AB162" s="510"/>
      <c r="AC162" s="510"/>
      <c r="AD162" s="510"/>
      <c r="AE162" s="510"/>
      <c r="AF162" s="510"/>
      <c r="AG162" s="510"/>
      <c r="AH162" s="510"/>
      <c r="AI162" s="510"/>
      <c r="AJ162" s="510"/>
      <c r="AK162" s="510"/>
      <c r="AL162" s="510"/>
      <c r="AM162" s="510"/>
      <c r="AN162" s="510"/>
      <c r="AO162" s="510"/>
      <c r="AP162" s="510"/>
      <c r="AQ162" s="510"/>
      <c r="AR162" s="510"/>
      <c r="AS162" s="510"/>
      <c r="AT162" s="510"/>
      <c r="AU162" s="510"/>
      <c r="AV162" s="510"/>
      <c r="AW162" s="510"/>
      <c r="AX162" s="510"/>
      <c r="AY162" s="510"/>
      <c r="AZ162" s="510"/>
      <c r="BA162" s="510"/>
      <c r="BB162" s="510"/>
      <c r="BC162" s="510"/>
      <c r="BD162" s="510"/>
      <c r="BE162" s="510"/>
      <c r="BF162" s="510"/>
      <c r="BG162" s="510"/>
      <c r="BH162" s="510"/>
      <c r="BI162" s="510"/>
      <c r="BJ162" s="510"/>
      <c r="BK162" s="510"/>
      <c r="BL162" s="510"/>
      <c r="BM162" s="510"/>
      <c r="BN162" s="510"/>
      <c r="BO162" s="510"/>
    </row>
    <row r="163" spans="1:67" s="556" customFormat="1" ht="11.25" customHeight="1">
      <c r="A163" s="564" t="s">
        <v>492</v>
      </c>
      <c r="B163" s="662" t="s">
        <v>1466</v>
      </c>
      <c r="C163" s="721"/>
      <c r="D163" s="721"/>
      <c r="E163" s="722"/>
      <c r="F163" s="574" t="s">
        <v>963</v>
      </c>
      <c r="G163" s="571">
        <v>98.3</v>
      </c>
      <c r="H163" s="566"/>
      <c r="I163" s="572">
        <v>19.03</v>
      </c>
      <c r="J163" s="566"/>
      <c r="K163" s="569">
        <v>1870.6490000000001</v>
      </c>
      <c r="L163" s="566"/>
      <c r="M163" s="582"/>
      <c r="N163" s="593"/>
      <c r="O163" s="583"/>
      <c r="P163" s="567"/>
      <c r="Q163" s="584"/>
      <c r="R163" s="585"/>
      <c r="S163" s="586"/>
      <c r="T163" s="509"/>
      <c r="U163" s="510"/>
      <c r="V163" s="510"/>
      <c r="W163" s="510"/>
      <c r="X163" s="510"/>
      <c r="Y163" s="510"/>
      <c r="Z163" s="510"/>
      <c r="AA163" s="510"/>
      <c r="AB163" s="510"/>
      <c r="AC163" s="510"/>
      <c r="AD163" s="510"/>
      <c r="AE163" s="510"/>
      <c r="AF163" s="510"/>
      <c r="AG163" s="510"/>
      <c r="AH163" s="510"/>
      <c r="AI163" s="510"/>
      <c r="AJ163" s="510"/>
      <c r="AK163" s="510"/>
      <c r="AL163" s="510"/>
      <c r="AM163" s="510"/>
      <c r="AN163" s="510"/>
      <c r="AO163" s="510"/>
      <c r="AP163" s="510"/>
      <c r="AQ163" s="510"/>
      <c r="AR163" s="510"/>
      <c r="AS163" s="510"/>
      <c r="AT163" s="510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510"/>
      <c r="BL163" s="510"/>
      <c r="BM163" s="510"/>
      <c r="BN163" s="510"/>
      <c r="BO163" s="510"/>
    </row>
    <row r="164" spans="1:67" s="556" customFormat="1" ht="11.25" customHeight="1">
      <c r="A164" s="564" t="s">
        <v>493</v>
      </c>
      <c r="B164" s="662" t="s">
        <v>1236</v>
      </c>
      <c r="C164" s="663"/>
      <c r="D164" s="663"/>
      <c r="E164" s="664"/>
      <c r="F164" s="574" t="s">
        <v>1123</v>
      </c>
      <c r="G164" s="571">
        <v>62</v>
      </c>
      <c r="H164" s="566"/>
      <c r="I164" s="572">
        <v>7.01</v>
      </c>
      <c r="J164" s="566"/>
      <c r="K164" s="569">
        <v>434.62</v>
      </c>
      <c r="L164" s="566"/>
      <c r="M164" s="582"/>
      <c r="N164" s="593">
        <v>10240</v>
      </c>
      <c r="O164" s="583"/>
      <c r="P164" s="567"/>
      <c r="Q164" s="584"/>
      <c r="R164" s="585"/>
      <c r="S164" s="586"/>
      <c r="T164" s="509"/>
      <c r="U164" s="510"/>
      <c r="V164" s="510"/>
      <c r="W164" s="510"/>
      <c r="X164" s="510"/>
      <c r="Y164" s="510"/>
      <c r="Z164" s="510"/>
      <c r="AA164" s="510"/>
      <c r="AB164" s="510"/>
      <c r="AC164" s="510"/>
      <c r="AD164" s="510"/>
      <c r="AE164" s="510"/>
      <c r="AF164" s="510"/>
      <c r="AG164" s="510"/>
      <c r="AH164" s="510"/>
      <c r="AI164" s="510"/>
      <c r="AJ164" s="510"/>
      <c r="AK164" s="510"/>
      <c r="AL164" s="510"/>
      <c r="AM164" s="510"/>
      <c r="AN164" s="510"/>
      <c r="AO164" s="510"/>
      <c r="AP164" s="510"/>
      <c r="AQ164" s="510"/>
      <c r="AR164" s="510"/>
      <c r="AS164" s="510"/>
      <c r="AT164" s="510"/>
      <c r="AU164" s="510"/>
      <c r="AV164" s="510"/>
      <c r="AW164" s="510"/>
      <c r="AX164" s="510"/>
      <c r="AY164" s="510"/>
      <c r="AZ164" s="510"/>
      <c r="BA164" s="510"/>
      <c r="BB164" s="510"/>
      <c r="BC164" s="510"/>
      <c r="BD164" s="510"/>
      <c r="BE164" s="510"/>
      <c r="BF164" s="510"/>
      <c r="BG164" s="510"/>
      <c r="BH164" s="510"/>
      <c r="BI164" s="510"/>
      <c r="BJ164" s="510"/>
      <c r="BK164" s="510"/>
      <c r="BL164" s="510"/>
      <c r="BM164" s="510"/>
      <c r="BN164" s="510"/>
      <c r="BO164" s="510"/>
    </row>
    <row r="165" spans="1:67" s="556" customFormat="1" ht="11.25" customHeight="1">
      <c r="A165" s="564" t="s">
        <v>494</v>
      </c>
      <c r="B165" s="674" t="s">
        <v>1467</v>
      </c>
      <c r="C165" s="675"/>
      <c r="D165" s="675"/>
      <c r="E165" s="676"/>
      <c r="F165" s="574" t="s">
        <v>963</v>
      </c>
      <c r="G165" s="571">
        <v>121.56</v>
      </c>
      <c r="H165" s="566"/>
      <c r="I165" s="572">
        <v>14.75</v>
      </c>
      <c r="J165" s="566"/>
      <c r="K165" s="569">
        <v>1793.01</v>
      </c>
      <c r="L165" s="566"/>
      <c r="M165" s="582"/>
      <c r="N165" s="593"/>
      <c r="O165" s="583"/>
      <c r="P165" s="567"/>
      <c r="Q165" s="584"/>
      <c r="R165" s="585"/>
      <c r="S165" s="586"/>
      <c r="T165" s="509"/>
      <c r="U165" s="510"/>
      <c r="V165" s="510"/>
      <c r="W165" s="510"/>
      <c r="X165" s="510"/>
      <c r="Y165" s="510"/>
      <c r="Z165" s="510"/>
      <c r="AA165" s="510"/>
      <c r="AB165" s="510"/>
      <c r="AC165" s="510"/>
      <c r="AD165" s="510"/>
      <c r="AE165" s="510"/>
      <c r="AF165" s="510"/>
      <c r="AG165" s="510"/>
      <c r="AH165" s="510"/>
      <c r="AI165" s="510"/>
      <c r="AJ165" s="510"/>
      <c r="AK165" s="510"/>
      <c r="AL165" s="510"/>
      <c r="AM165" s="510"/>
      <c r="AN165" s="510"/>
      <c r="AO165" s="510"/>
      <c r="AP165" s="510"/>
      <c r="AQ165" s="510"/>
      <c r="AR165" s="510"/>
      <c r="AS165" s="510"/>
      <c r="AT165" s="510"/>
      <c r="AU165" s="510"/>
      <c r="AV165" s="510"/>
      <c r="AW165" s="510"/>
      <c r="AX165" s="510"/>
      <c r="AY165" s="510"/>
      <c r="AZ165" s="510"/>
      <c r="BA165" s="510"/>
      <c r="BB165" s="510"/>
      <c r="BC165" s="510"/>
      <c r="BD165" s="510"/>
      <c r="BE165" s="510"/>
      <c r="BF165" s="510"/>
      <c r="BG165" s="510"/>
      <c r="BH165" s="510"/>
      <c r="BI165" s="510"/>
      <c r="BJ165" s="510"/>
      <c r="BK165" s="510"/>
      <c r="BL165" s="510"/>
      <c r="BM165" s="510"/>
      <c r="BN165" s="510"/>
      <c r="BO165" s="510"/>
    </row>
    <row r="166" spans="1:67" s="565" customFormat="1" ht="8.25" customHeight="1">
      <c r="A166" s="573" t="s">
        <v>501</v>
      </c>
      <c r="B166" s="601" t="s">
        <v>1468</v>
      </c>
      <c r="C166" s="602"/>
      <c r="D166" s="602"/>
      <c r="E166" s="603"/>
      <c r="F166" s="574"/>
      <c r="G166" s="570"/>
      <c r="H166" s="566"/>
      <c r="I166" s="572"/>
      <c r="J166" s="577"/>
      <c r="K166" s="571"/>
      <c r="L166" s="566"/>
      <c r="M166" s="582"/>
      <c r="N166" s="581"/>
      <c r="O166" s="583"/>
      <c r="P166" s="567"/>
      <c r="Q166" s="584"/>
      <c r="R166" s="585"/>
      <c r="S166" s="586"/>
      <c r="T166" s="509"/>
      <c r="U166" s="510"/>
      <c r="V166" s="510"/>
      <c r="W166" s="510"/>
      <c r="X166" s="510"/>
      <c r="Y166" s="510"/>
      <c r="Z166" s="510"/>
      <c r="AA166" s="510"/>
      <c r="AB166" s="510"/>
      <c r="AC166" s="510"/>
      <c r="AD166" s="510"/>
      <c r="AE166" s="510"/>
      <c r="AF166" s="510"/>
      <c r="AG166" s="510"/>
      <c r="AH166" s="510"/>
      <c r="AI166" s="510"/>
      <c r="AJ166" s="510"/>
      <c r="AK166" s="510"/>
      <c r="AL166" s="510"/>
      <c r="AM166" s="510"/>
      <c r="AN166" s="510"/>
      <c r="AO166" s="510"/>
      <c r="AP166" s="510"/>
      <c r="AQ166" s="510"/>
      <c r="AR166" s="510"/>
      <c r="AS166" s="510"/>
      <c r="AT166" s="510"/>
      <c r="AU166" s="510"/>
      <c r="AV166" s="510"/>
      <c r="AW166" s="510"/>
      <c r="AX166" s="510"/>
      <c r="AY166" s="510"/>
      <c r="AZ166" s="510"/>
      <c r="BA166" s="510"/>
      <c r="BB166" s="510"/>
      <c r="BC166" s="510"/>
      <c r="BD166" s="510"/>
      <c r="BE166" s="510"/>
      <c r="BF166" s="510"/>
      <c r="BG166" s="510"/>
      <c r="BH166" s="510"/>
      <c r="BI166" s="510"/>
      <c r="BJ166" s="510"/>
      <c r="BK166" s="510"/>
      <c r="BL166" s="510"/>
      <c r="BM166" s="510"/>
      <c r="BN166" s="510"/>
      <c r="BO166" s="510"/>
    </row>
    <row r="167" spans="1:67" s="556" customFormat="1" ht="11.25" customHeight="1">
      <c r="A167" s="578" t="s">
        <v>502</v>
      </c>
      <c r="B167" s="674" t="s">
        <v>1469</v>
      </c>
      <c r="C167" s="675"/>
      <c r="D167" s="675"/>
      <c r="E167" s="676"/>
      <c r="F167" s="574" t="s">
        <v>1123</v>
      </c>
      <c r="G167" s="588">
        <v>17</v>
      </c>
      <c r="H167" s="576"/>
      <c r="I167" s="572">
        <v>47.22</v>
      </c>
      <c r="J167" s="576"/>
      <c r="K167" s="571">
        <v>802.74</v>
      </c>
      <c r="L167" s="576"/>
      <c r="M167" s="589"/>
      <c r="N167" s="593"/>
      <c r="O167" s="583"/>
      <c r="P167" s="567"/>
      <c r="Q167" s="584"/>
      <c r="R167" s="585"/>
      <c r="S167" s="586"/>
      <c r="T167" s="509"/>
      <c r="U167" s="510"/>
      <c r="V167" s="510"/>
      <c r="W167" s="510"/>
      <c r="X167" s="510"/>
      <c r="Y167" s="510"/>
      <c r="Z167" s="510"/>
      <c r="AA167" s="510"/>
      <c r="AB167" s="510"/>
      <c r="AC167" s="510"/>
      <c r="AD167" s="510"/>
      <c r="AE167" s="510"/>
      <c r="AF167" s="510"/>
      <c r="AG167" s="510"/>
      <c r="AH167" s="510"/>
      <c r="AI167" s="510"/>
      <c r="AJ167" s="510"/>
      <c r="AK167" s="510"/>
      <c r="AL167" s="510"/>
      <c r="AM167" s="510"/>
      <c r="AN167" s="510"/>
      <c r="AO167" s="510"/>
      <c r="AP167" s="510"/>
      <c r="AQ167" s="510"/>
      <c r="AR167" s="510"/>
      <c r="AS167" s="510"/>
      <c r="AT167" s="510"/>
      <c r="AU167" s="510"/>
      <c r="AV167" s="510"/>
      <c r="AW167" s="510"/>
      <c r="AX167" s="510"/>
      <c r="AY167" s="510"/>
      <c r="AZ167" s="510"/>
      <c r="BA167" s="510"/>
      <c r="BB167" s="510"/>
      <c r="BC167" s="510"/>
      <c r="BD167" s="510"/>
      <c r="BE167" s="510"/>
      <c r="BF167" s="510"/>
      <c r="BG167" s="510"/>
      <c r="BH167" s="510"/>
      <c r="BI167" s="510"/>
      <c r="BJ167" s="510"/>
      <c r="BK167" s="510"/>
      <c r="BL167" s="510"/>
      <c r="BM167" s="510"/>
      <c r="BN167" s="510"/>
      <c r="BO167" s="510"/>
    </row>
    <row r="168" spans="1:67" s="565" customFormat="1" ht="21" customHeight="1">
      <c r="A168" s="578" t="s">
        <v>503</v>
      </c>
      <c r="B168" s="709" t="s">
        <v>1470</v>
      </c>
      <c r="C168" s="710"/>
      <c r="D168" s="710"/>
      <c r="E168" s="711"/>
      <c r="F168" s="580" t="s">
        <v>1123</v>
      </c>
      <c r="G168" s="570">
        <v>16</v>
      </c>
      <c r="H168" s="566"/>
      <c r="I168" s="572">
        <v>90.05</v>
      </c>
      <c r="J168" s="568"/>
      <c r="K168" s="569">
        <v>1440.8</v>
      </c>
      <c r="L168" s="566"/>
      <c r="M168" s="582"/>
      <c r="N168" s="593">
        <v>180102</v>
      </c>
      <c r="O168" s="583"/>
      <c r="P168" s="567"/>
      <c r="Q168" s="584"/>
      <c r="R168" s="585"/>
      <c r="S168" s="583"/>
      <c r="T168" s="509"/>
      <c r="U168" s="510"/>
      <c r="V168" s="510"/>
      <c r="W168" s="510"/>
      <c r="X168" s="510"/>
      <c r="Y168" s="510"/>
      <c r="Z168" s="510"/>
      <c r="AA168" s="510"/>
      <c r="AB168" s="510"/>
      <c r="AC168" s="510"/>
      <c r="AD168" s="510"/>
      <c r="AE168" s="510"/>
      <c r="AF168" s="510"/>
      <c r="AG168" s="510"/>
      <c r="AH168" s="510"/>
      <c r="AI168" s="510"/>
      <c r="AJ168" s="510"/>
      <c r="AK168" s="510"/>
      <c r="AL168" s="510"/>
      <c r="AM168" s="510"/>
      <c r="AN168" s="510"/>
      <c r="AO168" s="510"/>
      <c r="AP168" s="510"/>
      <c r="AQ168" s="510"/>
      <c r="AR168" s="510"/>
      <c r="AS168" s="510"/>
      <c r="AT168" s="510"/>
      <c r="AU168" s="510"/>
      <c r="AV168" s="510"/>
      <c r="AW168" s="510"/>
      <c r="AX168" s="510"/>
      <c r="AY168" s="510"/>
      <c r="AZ168" s="510"/>
      <c r="BA168" s="510"/>
      <c r="BB168" s="510"/>
      <c r="BC168" s="510"/>
      <c r="BD168" s="510"/>
      <c r="BE168" s="510"/>
      <c r="BF168" s="510"/>
      <c r="BG168" s="510"/>
      <c r="BH168" s="510"/>
      <c r="BI168" s="510"/>
      <c r="BJ168" s="510"/>
      <c r="BK168" s="510"/>
      <c r="BL168" s="510"/>
      <c r="BM168" s="510"/>
      <c r="BN168" s="510"/>
      <c r="BO168" s="510"/>
    </row>
    <row r="169" spans="1:67" s="556" customFormat="1" ht="11.25" customHeight="1">
      <c r="A169" s="578" t="s">
        <v>1519</v>
      </c>
      <c r="B169" s="677" t="s">
        <v>1471</v>
      </c>
      <c r="C169" s="678"/>
      <c r="D169" s="678"/>
      <c r="E169" s="679"/>
      <c r="F169" s="575" t="s">
        <v>1123</v>
      </c>
      <c r="G169" s="579">
        <v>15</v>
      </c>
      <c r="H169" s="566"/>
      <c r="I169" s="590">
        <v>50.71</v>
      </c>
      <c r="J169" s="591"/>
      <c r="K169" s="590">
        <v>760.65</v>
      </c>
      <c r="L169" s="576"/>
      <c r="M169" s="592"/>
      <c r="N169" s="593">
        <v>180105</v>
      </c>
      <c r="O169" s="583"/>
      <c r="P169" s="567"/>
      <c r="Q169" s="584"/>
      <c r="R169" s="585"/>
      <c r="S169" s="586"/>
      <c r="T169" s="509"/>
      <c r="U169" s="510"/>
      <c r="V169" s="510"/>
      <c r="W169" s="510"/>
      <c r="X169" s="510"/>
      <c r="Y169" s="510"/>
      <c r="Z169" s="510"/>
      <c r="AA169" s="510"/>
      <c r="AB169" s="510"/>
      <c r="AC169" s="510"/>
      <c r="AD169" s="510"/>
      <c r="AE169" s="510"/>
      <c r="AF169" s="510"/>
      <c r="AG169" s="510"/>
      <c r="AH169" s="510"/>
      <c r="AI169" s="510"/>
      <c r="AJ169" s="510"/>
      <c r="AK169" s="510"/>
      <c r="AL169" s="510"/>
      <c r="AM169" s="510"/>
      <c r="AN169" s="510"/>
      <c r="AO169" s="510"/>
      <c r="AP169" s="510"/>
      <c r="AQ169" s="510"/>
      <c r="AR169" s="510"/>
      <c r="AS169" s="510"/>
      <c r="AT169" s="510"/>
      <c r="AU169" s="510"/>
      <c r="AV169" s="510"/>
      <c r="AW169" s="510"/>
      <c r="AX169" s="510"/>
      <c r="AY169" s="510"/>
      <c r="AZ169" s="510"/>
      <c r="BA169" s="510"/>
      <c r="BB169" s="510"/>
      <c r="BC169" s="510"/>
      <c r="BD169" s="510"/>
      <c r="BE169" s="510"/>
      <c r="BF169" s="510"/>
      <c r="BG169" s="510"/>
      <c r="BH169" s="510"/>
      <c r="BI169" s="510"/>
      <c r="BJ169" s="510"/>
      <c r="BK169" s="510"/>
      <c r="BL169" s="510"/>
      <c r="BM169" s="510"/>
      <c r="BN169" s="510"/>
      <c r="BO169" s="510"/>
    </row>
    <row r="170" spans="1:67" s="556" customFormat="1" ht="11.25" customHeight="1">
      <c r="A170" s="578" t="s">
        <v>1520</v>
      </c>
      <c r="B170" s="723" t="s">
        <v>1472</v>
      </c>
      <c r="C170" s="724"/>
      <c r="D170" s="724"/>
      <c r="E170" s="725"/>
      <c r="F170" s="575" t="s">
        <v>1123</v>
      </c>
      <c r="G170" s="634">
        <v>32</v>
      </c>
      <c r="H170" s="594"/>
      <c r="I170" s="597" t="s">
        <v>1473</v>
      </c>
      <c r="J170" s="595"/>
      <c r="K170" s="596">
        <v>251.52</v>
      </c>
      <c r="L170" s="576"/>
      <c r="M170" s="592"/>
      <c r="N170" s="593">
        <v>150934</v>
      </c>
      <c r="O170" s="583"/>
      <c r="P170" s="567"/>
      <c r="Q170" s="584"/>
      <c r="R170" s="585"/>
      <c r="S170" s="583"/>
      <c r="T170" s="509"/>
      <c r="U170" s="510"/>
      <c r="V170" s="510"/>
      <c r="W170" s="510"/>
      <c r="X170" s="510"/>
      <c r="Y170" s="510"/>
      <c r="Z170" s="510"/>
      <c r="AA170" s="510"/>
      <c r="AB170" s="510"/>
      <c r="AC170" s="510"/>
      <c r="AD170" s="510"/>
      <c r="AE170" s="510"/>
      <c r="AF170" s="510"/>
      <c r="AG170" s="510"/>
      <c r="AH170" s="510"/>
      <c r="AI170" s="510"/>
      <c r="AJ170" s="510"/>
      <c r="AK170" s="510"/>
      <c r="AL170" s="510"/>
      <c r="AM170" s="510"/>
      <c r="AN170" s="510"/>
      <c r="AO170" s="510"/>
      <c r="AP170" s="510"/>
      <c r="AQ170" s="510"/>
      <c r="AR170" s="510"/>
      <c r="AS170" s="510"/>
      <c r="AT170" s="510"/>
      <c r="AU170" s="510"/>
      <c r="AV170" s="510"/>
      <c r="AW170" s="510"/>
      <c r="AX170" s="510"/>
      <c r="AY170" s="510"/>
      <c r="AZ170" s="510"/>
      <c r="BA170" s="510"/>
      <c r="BB170" s="510"/>
      <c r="BC170" s="510"/>
      <c r="BD170" s="510"/>
      <c r="BE170" s="510"/>
      <c r="BF170" s="510"/>
      <c r="BG170" s="510"/>
      <c r="BH170" s="510"/>
      <c r="BI170" s="510"/>
      <c r="BJ170" s="510"/>
      <c r="BK170" s="510"/>
      <c r="BL170" s="510"/>
      <c r="BM170" s="510"/>
      <c r="BN170" s="510"/>
      <c r="BO170" s="510"/>
    </row>
    <row r="171" spans="1:67" s="565" customFormat="1" ht="11.25" customHeight="1">
      <c r="A171" s="578" t="s">
        <v>1521</v>
      </c>
      <c r="B171" s="718" t="s">
        <v>1474</v>
      </c>
      <c r="C171" s="719"/>
      <c r="D171" s="719"/>
      <c r="E171" s="720"/>
      <c r="F171" s="624" t="s">
        <v>1123</v>
      </c>
      <c r="G171" s="630">
        <v>5</v>
      </c>
      <c r="H171" s="696">
        <v>16.09</v>
      </c>
      <c r="I171" s="697"/>
      <c r="J171" s="696">
        <v>80.45</v>
      </c>
      <c r="K171" s="697"/>
      <c r="L171" s="694"/>
      <c r="M171" s="695"/>
      <c r="N171" s="625">
        <v>151301</v>
      </c>
      <c r="O171" s="618"/>
      <c r="P171" s="609"/>
      <c r="Q171" s="619"/>
      <c r="R171" s="620"/>
      <c r="S171" s="607"/>
      <c r="T171" s="509"/>
      <c r="U171" s="510"/>
      <c r="V171" s="510"/>
      <c r="W171" s="510"/>
      <c r="X171" s="510"/>
      <c r="Y171" s="510"/>
      <c r="Z171" s="510"/>
      <c r="AA171" s="510"/>
      <c r="AB171" s="510"/>
      <c r="AC171" s="510"/>
      <c r="AD171" s="510"/>
      <c r="AE171" s="510"/>
      <c r="AF171" s="510"/>
      <c r="AG171" s="510"/>
      <c r="AH171" s="510"/>
      <c r="AI171" s="510"/>
      <c r="AJ171" s="510"/>
      <c r="AK171" s="510"/>
      <c r="AL171" s="510"/>
      <c r="AM171" s="510"/>
      <c r="AN171" s="510"/>
      <c r="AO171" s="510"/>
      <c r="AP171" s="510"/>
      <c r="AQ171" s="510"/>
      <c r="AR171" s="510"/>
      <c r="AS171" s="510"/>
      <c r="AT171" s="510"/>
      <c r="AU171" s="510"/>
      <c r="AV171" s="510"/>
      <c r="AW171" s="510"/>
      <c r="AX171" s="510"/>
      <c r="AY171" s="510"/>
      <c r="AZ171" s="510"/>
      <c r="BA171" s="510"/>
      <c r="BB171" s="510"/>
      <c r="BC171" s="510"/>
      <c r="BD171" s="510"/>
      <c r="BE171" s="510"/>
      <c r="BF171" s="510"/>
      <c r="BG171" s="510"/>
      <c r="BH171" s="510"/>
      <c r="BI171" s="510"/>
      <c r="BJ171" s="510"/>
      <c r="BK171" s="510"/>
      <c r="BL171" s="510"/>
      <c r="BM171" s="510"/>
      <c r="BN171" s="510"/>
      <c r="BO171" s="510"/>
    </row>
    <row r="172" spans="1:67" s="565" customFormat="1" ht="11.25" customHeight="1">
      <c r="A172" s="578" t="s">
        <v>1522</v>
      </c>
      <c r="B172" s="705" t="s">
        <v>1475</v>
      </c>
      <c r="C172" s="703"/>
      <c r="D172" s="703"/>
      <c r="E172" s="704"/>
      <c r="F172" s="624" t="s">
        <v>1123</v>
      </c>
      <c r="G172" s="630">
        <v>1</v>
      </c>
      <c r="H172" s="696">
        <v>448.85</v>
      </c>
      <c r="I172" s="697"/>
      <c r="J172" s="696">
        <v>448.85</v>
      </c>
      <c r="K172" s="697"/>
      <c r="L172" s="694"/>
      <c r="M172" s="695"/>
      <c r="N172" s="625">
        <v>151319</v>
      </c>
      <c r="O172" s="618"/>
      <c r="P172" s="609"/>
      <c r="Q172" s="619"/>
      <c r="R172" s="620"/>
      <c r="S172" s="607"/>
      <c r="T172" s="509"/>
      <c r="U172" s="510"/>
      <c r="V172" s="510"/>
      <c r="W172" s="510"/>
      <c r="X172" s="510"/>
      <c r="Y172" s="510"/>
      <c r="Z172" s="510"/>
      <c r="AA172" s="510"/>
      <c r="AB172" s="510"/>
      <c r="AC172" s="510"/>
      <c r="AD172" s="510"/>
      <c r="AE172" s="510"/>
      <c r="AF172" s="510"/>
      <c r="AG172" s="510"/>
      <c r="AH172" s="510"/>
      <c r="AI172" s="510"/>
      <c r="AJ172" s="510"/>
      <c r="AK172" s="510"/>
      <c r="AL172" s="510"/>
      <c r="AM172" s="510"/>
      <c r="AN172" s="510"/>
      <c r="AO172" s="510"/>
      <c r="AP172" s="510"/>
      <c r="AQ172" s="510"/>
      <c r="AR172" s="510"/>
      <c r="AS172" s="510"/>
      <c r="AT172" s="510"/>
      <c r="AU172" s="510"/>
      <c r="AV172" s="510"/>
      <c r="AW172" s="510"/>
      <c r="AX172" s="510"/>
      <c r="AY172" s="510"/>
      <c r="AZ172" s="510"/>
      <c r="BA172" s="510"/>
      <c r="BB172" s="510"/>
      <c r="BC172" s="510"/>
      <c r="BD172" s="510"/>
      <c r="BE172" s="510"/>
      <c r="BF172" s="510"/>
      <c r="BG172" s="510"/>
      <c r="BH172" s="510"/>
      <c r="BI172" s="510"/>
      <c r="BJ172" s="510"/>
      <c r="BK172" s="510"/>
      <c r="BL172" s="510"/>
      <c r="BM172" s="510"/>
      <c r="BN172" s="510"/>
      <c r="BO172" s="510"/>
    </row>
    <row r="173" spans="1:67" s="565" customFormat="1" ht="11.25" customHeight="1">
      <c r="A173" s="578" t="s">
        <v>1523</v>
      </c>
      <c r="B173" s="706" t="s">
        <v>1476</v>
      </c>
      <c r="C173" s="707"/>
      <c r="D173" s="707"/>
      <c r="E173" s="708"/>
      <c r="F173" s="624" t="s">
        <v>1123</v>
      </c>
      <c r="G173" s="631">
        <v>8</v>
      </c>
      <c r="H173" s="628"/>
      <c r="I173" s="629">
        <v>15.13</v>
      </c>
      <c r="J173" s="628"/>
      <c r="K173" s="629">
        <v>121.04</v>
      </c>
      <c r="L173" s="628"/>
      <c r="M173" s="629"/>
      <c r="N173" s="616">
        <v>151303</v>
      </c>
      <c r="O173" s="618"/>
      <c r="P173" s="609"/>
      <c r="Q173" s="619"/>
      <c r="R173" s="620"/>
      <c r="S173" s="607"/>
      <c r="T173" s="509"/>
      <c r="U173" s="510"/>
      <c r="V173" s="510"/>
      <c r="W173" s="510"/>
      <c r="X173" s="510"/>
      <c r="Y173" s="510"/>
      <c r="Z173" s="510"/>
      <c r="AA173" s="510"/>
      <c r="AB173" s="510"/>
      <c r="AC173" s="510"/>
      <c r="AD173" s="510"/>
      <c r="AE173" s="510"/>
      <c r="AF173" s="510"/>
      <c r="AG173" s="510"/>
      <c r="AH173" s="510"/>
      <c r="AI173" s="510"/>
      <c r="AJ173" s="510"/>
      <c r="AK173" s="510"/>
      <c r="AL173" s="510"/>
      <c r="AM173" s="510"/>
      <c r="AN173" s="510"/>
      <c r="AO173" s="510"/>
      <c r="AP173" s="510"/>
      <c r="AQ173" s="510"/>
      <c r="AR173" s="510"/>
      <c r="AS173" s="510"/>
      <c r="AT173" s="510"/>
      <c r="AU173" s="510"/>
      <c r="AV173" s="510"/>
      <c r="AW173" s="510"/>
      <c r="AX173" s="510"/>
      <c r="AY173" s="510"/>
      <c r="AZ173" s="510"/>
      <c r="BA173" s="510"/>
      <c r="BB173" s="510"/>
      <c r="BC173" s="510"/>
      <c r="BD173" s="510"/>
      <c r="BE173" s="510"/>
      <c r="BF173" s="510"/>
      <c r="BG173" s="510"/>
      <c r="BH173" s="510"/>
      <c r="BI173" s="510"/>
      <c r="BJ173" s="510"/>
      <c r="BK173" s="510"/>
      <c r="BL173" s="510"/>
      <c r="BM173" s="510"/>
      <c r="BN173" s="510"/>
      <c r="BO173" s="510"/>
    </row>
    <row r="174" spans="1:67" s="565" customFormat="1" ht="11.25" customHeight="1">
      <c r="A174" s="578" t="s">
        <v>1524</v>
      </c>
      <c r="B174" s="706" t="s">
        <v>1477</v>
      </c>
      <c r="C174" s="707"/>
      <c r="D174" s="707"/>
      <c r="E174" s="708"/>
      <c r="F174" s="624" t="s">
        <v>1123</v>
      </c>
      <c r="G174" s="632">
        <v>2</v>
      </c>
      <c r="H174" s="626"/>
      <c r="I174" s="627">
        <v>16.82</v>
      </c>
      <c r="J174" s="626"/>
      <c r="K174" s="627">
        <v>33.64</v>
      </c>
      <c r="L174" s="626"/>
      <c r="M174" s="627"/>
      <c r="N174" s="616">
        <v>151305</v>
      </c>
      <c r="O174" s="618"/>
      <c r="P174" s="609"/>
      <c r="Q174" s="619"/>
      <c r="R174" s="620"/>
      <c r="S174" s="607"/>
      <c r="T174" s="509"/>
      <c r="U174" s="510"/>
      <c r="V174" s="510"/>
      <c r="W174" s="510"/>
      <c r="X174" s="510"/>
      <c r="Y174" s="510"/>
      <c r="Z174" s="510"/>
      <c r="AA174" s="510"/>
      <c r="AB174" s="510"/>
      <c r="AC174" s="510"/>
      <c r="AD174" s="510"/>
      <c r="AE174" s="510"/>
      <c r="AF174" s="510"/>
      <c r="AG174" s="510"/>
      <c r="AH174" s="510"/>
      <c r="AI174" s="510"/>
      <c r="AJ174" s="510"/>
      <c r="AK174" s="510"/>
      <c r="AL174" s="510"/>
      <c r="AM174" s="510"/>
      <c r="AN174" s="510"/>
      <c r="AO174" s="510"/>
      <c r="AP174" s="510"/>
      <c r="AQ174" s="510"/>
      <c r="AR174" s="510"/>
      <c r="AS174" s="510"/>
      <c r="AT174" s="510"/>
      <c r="AU174" s="510"/>
      <c r="AV174" s="510"/>
      <c r="AW174" s="510"/>
      <c r="AX174" s="510"/>
      <c r="AY174" s="510"/>
      <c r="AZ174" s="510"/>
      <c r="BA174" s="510"/>
      <c r="BB174" s="510"/>
      <c r="BC174" s="510"/>
      <c r="BD174" s="510"/>
      <c r="BE174" s="510"/>
      <c r="BF174" s="510"/>
      <c r="BG174" s="510"/>
      <c r="BH174" s="510"/>
      <c r="BI174" s="510"/>
      <c r="BJ174" s="510"/>
      <c r="BK174" s="510"/>
      <c r="BL174" s="510"/>
      <c r="BM174" s="510"/>
      <c r="BN174" s="510"/>
      <c r="BO174" s="510"/>
    </row>
    <row r="175" spans="1:67" s="565" customFormat="1" ht="11.25" customHeight="1">
      <c r="A175" s="578" t="s">
        <v>1525</v>
      </c>
      <c r="B175" s="712" t="s">
        <v>1478</v>
      </c>
      <c r="C175" s="713"/>
      <c r="D175" s="713"/>
      <c r="E175" s="714"/>
      <c r="F175" s="624" t="s">
        <v>1123</v>
      </c>
      <c r="G175" s="611">
        <v>2</v>
      </c>
      <c r="H175" s="608"/>
      <c r="I175" s="612">
        <v>103.8</v>
      </c>
      <c r="J175" s="608"/>
      <c r="K175" s="627">
        <v>207.6</v>
      </c>
      <c r="L175" s="608"/>
      <c r="M175" s="617"/>
      <c r="N175" s="625">
        <v>151336</v>
      </c>
      <c r="O175" s="618"/>
      <c r="P175" s="609"/>
      <c r="Q175" s="619"/>
      <c r="R175" s="620"/>
      <c r="S175" s="621"/>
      <c r="T175" s="509"/>
      <c r="U175" s="510"/>
      <c r="V175" s="510"/>
      <c r="W175" s="510"/>
      <c r="X175" s="510"/>
      <c r="Y175" s="510"/>
      <c r="Z175" s="510"/>
      <c r="AA175" s="510"/>
      <c r="AB175" s="510"/>
      <c r="AC175" s="510"/>
      <c r="AD175" s="510"/>
      <c r="AE175" s="510"/>
      <c r="AF175" s="510"/>
      <c r="AG175" s="510"/>
      <c r="AH175" s="510"/>
      <c r="AI175" s="510"/>
      <c r="AJ175" s="510"/>
      <c r="AK175" s="510"/>
      <c r="AL175" s="510"/>
      <c r="AM175" s="510"/>
      <c r="AN175" s="510"/>
      <c r="AO175" s="510"/>
      <c r="AP175" s="510"/>
      <c r="AQ175" s="510"/>
      <c r="AR175" s="510"/>
      <c r="AS175" s="510"/>
      <c r="AT175" s="510"/>
      <c r="AU175" s="510"/>
      <c r="AV175" s="510"/>
      <c r="AW175" s="510"/>
      <c r="AX175" s="510"/>
      <c r="AY175" s="510"/>
      <c r="AZ175" s="510"/>
      <c r="BA175" s="510"/>
      <c r="BB175" s="510"/>
      <c r="BC175" s="510"/>
      <c r="BD175" s="510"/>
      <c r="BE175" s="510"/>
      <c r="BF175" s="510"/>
      <c r="BG175" s="510"/>
      <c r="BH175" s="510"/>
      <c r="BI175" s="510"/>
      <c r="BJ175" s="510"/>
      <c r="BK175" s="510"/>
      <c r="BL175" s="510"/>
      <c r="BM175" s="510"/>
      <c r="BN175" s="510"/>
      <c r="BO175" s="510"/>
    </row>
    <row r="176" spans="1:67" s="565" customFormat="1" ht="11.25" customHeight="1">
      <c r="A176" s="578" t="s">
        <v>1526</v>
      </c>
      <c r="B176" s="665" t="s">
        <v>1479</v>
      </c>
      <c r="C176" s="666"/>
      <c r="D176" s="666"/>
      <c r="E176" s="667"/>
      <c r="F176" s="624" t="s">
        <v>1123</v>
      </c>
      <c r="G176" s="611">
        <v>4</v>
      </c>
      <c r="H176" s="608"/>
      <c r="I176" s="612">
        <v>3836.67</v>
      </c>
      <c r="J176" s="608"/>
      <c r="K176" s="623">
        <v>15346.68</v>
      </c>
      <c r="L176" s="608"/>
      <c r="M176" s="617"/>
      <c r="N176" s="625" t="s">
        <v>1480</v>
      </c>
      <c r="O176" s="618"/>
      <c r="P176" s="609"/>
      <c r="Q176" s="619"/>
      <c r="R176" s="620"/>
      <c r="S176" s="622"/>
      <c r="T176" s="509"/>
      <c r="U176" s="510"/>
      <c r="V176" s="510"/>
      <c r="W176" s="510"/>
      <c r="X176" s="510"/>
      <c r="Y176" s="510"/>
      <c r="Z176" s="510"/>
      <c r="AA176" s="510"/>
      <c r="AB176" s="510"/>
      <c r="AC176" s="510"/>
      <c r="AD176" s="510"/>
      <c r="AE176" s="510"/>
      <c r="AF176" s="510"/>
      <c r="AG176" s="510"/>
      <c r="AH176" s="510"/>
      <c r="AI176" s="510"/>
      <c r="AJ176" s="510"/>
      <c r="AK176" s="510"/>
      <c r="AL176" s="510"/>
      <c r="AM176" s="510"/>
      <c r="AN176" s="510"/>
      <c r="AO176" s="510"/>
      <c r="AP176" s="510"/>
      <c r="AQ176" s="510"/>
      <c r="AR176" s="510"/>
      <c r="AS176" s="510"/>
      <c r="AT176" s="510"/>
      <c r="AU176" s="510"/>
      <c r="AV176" s="510"/>
      <c r="AW176" s="510"/>
      <c r="AX176" s="510"/>
      <c r="AY176" s="510"/>
      <c r="AZ176" s="510"/>
      <c r="BA176" s="510"/>
      <c r="BB176" s="510"/>
      <c r="BC176" s="510"/>
      <c r="BD176" s="510"/>
      <c r="BE176" s="510"/>
      <c r="BF176" s="510"/>
      <c r="BG176" s="510"/>
      <c r="BH176" s="510"/>
      <c r="BI176" s="510"/>
      <c r="BJ176" s="510"/>
      <c r="BK176" s="510"/>
      <c r="BL176" s="510"/>
      <c r="BM176" s="510"/>
      <c r="BN176" s="510"/>
      <c r="BO176" s="510"/>
    </row>
    <row r="177" spans="1:67" s="565" customFormat="1" ht="11.25" customHeight="1">
      <c r="A177" s="578" t="s">
        <v>1527</v>
      </c>
      <c r="B177" s="705" t="s">
        <v>1481</v>
      </c>
      <c r="C177" s="703"/>
      <c r="D177" s="703"/>
      <c r="E177" s="704"/>
      <c r="F177" s="613" t="s">
        <v>963</v>
      </c>
      <c r="G177" s="614">
        <v>259.3</v>
      </c>
      <c r="H177" s="701">
        <v>8.17</v>
      </c>
      <c r="I177" s="697"/>
      <c r="J177" s="633"/>
      <c r="K177" s="623">
        <v>2118.481</v>
      </c>
      <c r="L177" s="694"/>
      <c r="M177" s="695"/>
      <c r="N177" s="625">
        <v>151601</v>
      </c>
      <c r="O177" s="618"/>
      <c r="P177" s="609"/>
      <c r="Q177" s="619"/>
      <c r="R177" s="620"/>
      <c r="S177" s="621"/>
      <c r="T177" s="509"/>
      <c r="U177" s="510"/>
      <c r="V177" s="510"/>
      <c r="W177" s="510"/>
      <c r="X177" s="510"/>
      <c r="Y177" s="510"/>
      <c r="Z177" s="510"/>
      <c r="AA177" s="510"/>
      <c r="AB177" s="510"/>
      <c r="AC177" s="510"/>
      <c r="AD177" s="510"/>
      <c r="AE177" s="510"/>
      <c r="AF177" s="510"/>
      <c r="AG177" s="510"/>
      <c r="AH177" s="510"/>
      <c r="AI177" s="510"/>
      <c r="AJ177" s="510"/>
      <c r="AK177" s="510"/>
      <c r="AL177" s="510"/>
      <c r="AM177" s="510"/>
      <c r="AN177" s="510"/>
      <c r="AO177" s="510"/>
      <c r="AP177" s="510"/>
      <c r="AQ177" s="510"/>
      <c r="AR177" s="510"/>
      <c r="AS177" s="510"/>
      <c r="AT177" s="510"/>
      <c r="AU177" s="510"/>
      <c r="AV177" s="510"/>
      <c r="AW177" s="510"/>
      <c r="AX177" s="510"/>
      <c r="AY177" s="510"/>
      <c r="AZ177" s="510"/>
      <c r="BA177" s="510"/>
      <c r="BB177" s="510"/>
      <c r="BC177" s="510"/>
      <c r="BD177" s="510"/>
      <c r="BE177" s="510"/>
      <c r="BF177" s="510"/>
      <c r="BG177" s="510"/>
      <c r="BH177" s="510"/>
      <c r="BI177" s="510"/>
      <c r="BJ177" s="510"/>
      <c r="BK177" s="510"/>
      <c r="BL177" s="510"/>
      <c r="BM177" s="510"/>
      <c r="BN177" s="510"/>
      <c r="BO177" s="510"/>
    </row>
    <row r="178" spans="1:67" s="565" customFormat="1" ht="11.25" customHeight="1">
      <c r="A178" s="578" t="s">
        <v>1528</v>
      </c>
      <c r="B178" s="715" t="s">
        <v>1482</v>
      </c>
      <c r="C178" s="716"/>
      <c r="D178" s="716"/>
      <c r="E178" s="717"/>
      <c r="F178" s="613" t="s">
        <v>963</v>
      </c>
      <c r="G178" s="615">
        <v>211.89</v>
      </c>
      <c r="H178" s="701">
        <v>12.23</v>
      </c>
      <c r="I178" s="697"/>
      <c r="J178" s="698">
        <v>2591.4147</v>
      </c>
      <c r="K178" s="699"/>
      <c r="L178" s="694"/>
      <c r="M178" s="695"/>
      <c r="N178" s="625">
        <v>151602</v>
      </c>
      <c r="O178" s="618"/>
      <c r="P178" s="609"/>
      <c r="Q178" s="619"/>
      <c r="R178" s="620"/>
      <c r="S178" s="621"/>
      <c r="T178" s="509"/>
      <c r="U178" s="510"/>
      <c r="V178" s="510"/>
      <c r="W178" s="510"/>
      <c r="X178" s="510"/>
      <c r="Y178" s="510"/>
      <c r="Z178" s="510"/>
      <c r="AA178" s="510"/>
      <c r="AB178" s="510"/>
      <c r="AC178" s="510"/>
      <c r="AD178" s="510"/>
      <c r="AE178" s="510"/>
      <c r="AF178" s="510"/>
      <c r="AG178" s="510"/>
      <c r="AH178" s="510"/>
      <c r="AI178" s="510"/>
      <c r="AJ178" s="510"/>
      <c r="AK178" s="510"/>
      <c r="AL178" s="510"/>
      <c r="AM178" s="510"/>
      <c r="AN178" s="510"/>
      <c r="AO178" s="510"/>
      <c r="AP178" s="510"/>
      <c r="AQ178" s="510"/>
      <c r="AR178" s="510"/>
      <c r="AS178" s="510"/>
      <c r="AT178" s="510"/>
      <c r="AU178" s="510"/>
      <c r="AV178" s="510"/>
      <c r="AW178" s="510"/>
      <c r="AX178" s="510"/>
      <c r="AY178" s="510"/>
      <c r="AZ178" s="510"/>
      <c r="BA178" s="510"/>
      <c r="BB178" s="510"/>
      <c r="BC178" s="510"/>
      <c r="BD178" s="510"/>
      <c r="BE178" s="510"/>
      <c r="BF178" s="510"/>
      <c r="BG178" s="510"/>
      <c r="BH178" s="510"/>
      <c r="BI178" s="510"/>
      <c r="BJ178" s="510"/>
      <c r="BK178" s="510"/>
      <c r="BL178" s="510"/>
      <c r="BM178" s="510"/>
      <c r="BN178" s="510"/>
      <c r="BO178" s="510"/>
    </row>
    <row r="179" spans="1:67" s="565" customFormat="1" ht="8.25" customHeight="1">
      <c r="A179" s="573" t="s">
        <v>504</v>
      </c>
      <c r="B179" s="601" t="s">
        <v>1485</v>
      </c>
      <c r="C179" s="602"/>
      <c r="D179" s="602"/>
      <c r="E179" s="603"/>
      <c r="F179" s="574"/>
      <c r="G179" s="570"/>
      <c r="H179" s="566"/>
      <c r="I179" s="572"/>
      <c r="J179" s="577"/>
      <c r="K179" s="571"/>
      <c r="L179" s="566"/>
      <c r="M179" s="582"/>
      <c r="N179" s="581"/>
      <c r="O179" s="583"/>
      <c r="P179" s="567"/>
      <c r="Q179" s="584"/>
      <c r="R179" s="585"/>
      <c r="S179" s="586"/>
      <c r="T179" s="509"/>
      <c r="U179" s="510"/>
      <c r="V179" s="510"/>
      <c r="W179" s="510"/>
      <c r="X179" s="510"/>
      <c r="Y179" s="510"/>
      <c r="Z179" s="510"/>
      <c r="AA179" s="510"/>
      <c r="AB179" s="510"/>
      <c r="AC179" s="510"/>
      <c r="AD179" s="510"/>
      <c r="AE179" s="510"/>
      <c r="AF179" s="510"/>
      <c r="AG179" s="510"/>
      <c r="AH179" s="510"/>
      <c r="AI179" s="510"/>
      <c r="AJ179" s="510"/>
      <c r="AK179" s="510"/>
      <c r="AL179" s="510"/>
      <c r="AM179" s="510"/>
      <c r="AN179" s="510"/>
      <c r="AO179" s="510"/>
      <c r="AP179" s="510"/>
      <c r="AQ179" s="510"/>
      <c r="AR179" s="510"/>
      <c r="AS179" s="510"/>
      <c r="AT179" s="510"/>
      <c r="AU179" s="510"/>
      <c r="AV179" s="510"/>
      <c r="AW179" s="510"/>
      <c r="AX179" s="510"/>
      <c r="AY179" s="510"/>
      <c r="AZ179" s="510"/>
      <c r="BA179" s="510"/>
      <c r="BB179" s="510"/>
      <c r="BC179" s="510"/>
      <c r="BD179" s="510"/>
      <c r="BE179" s="510"/>
      <c r="BF179" s="510"/>
      <c r="BG179" s="510"/>
      <c r="BH179" s="510"/>
      <c r="BI179" s="510"/>
      <c r="BJ179" s="510"/>
      <c r="BK179" s="510"/>
      <c r="BL179" s="510"/>
      <c r="BM179" s="510"/>
      <c r="BN179" s="510"/>
      <c r="BO179" s="510"/>
    </row>
    <row r="180" spans="1:67" s="556" customFormat="1" ht="11.25" customHeight="1">
      <c r="A180" s="659" t="s">
        <v>505</v>
      </c>
      <c r="B180" s="702" t="s">
        <v>1483</v>
      </c>
      <c r="C180" s="703"/>
      <c r="D180" s="703"/>
      <c r="E180" s="704"/>
      <c r="F180" s="613" t="s">
        <v>1123</v>
      </c>
      <c r="G180" s="611">
        <v>14</v>
      </c>
      <c r="H180" s="608"/>
      <c r="I180" s="610">
        <v>8.04</v>
      </c>
      <c r="J180" s="608"/>
      <c r="K180" s="610">
        <v>112.55999999999999</v>
      </c>
      <c r="L180" s="608"/>
      <c r="M180" s="617"/>
      <c r="N180" s="625">
        <v>152001</v>
      </c>
      <c r="O180" s="618"/>
      <c r="P180" s="609"/>
      <c r="Q180" s="607"/>
      <c r="R180" s="607"/>
      <c r="S180" s="607"/>
      <c r="T180" s="509"/>
      <c r="U180" s="510"/>
      <c r="V180" s="510"/>
      <c r="W180" s="510"/>
      <c r="X180" s="510"/>
      <c r="Y180" s="510"/>
      <c r="Z180" s="510"/>
      <c r="AA180" s="510"/>
      <c r="AB180" s="510"/>
      <c r="AC180" s="510"/>
      <c r="AD180" s="510"/>
      <c r="AE180" s="510"/>
      <c r="AF180" s="510"/>
      <c r="AG180" s="510"/>
      <c r="AH180" s="510"/>
      <c r="AI180" s="510"/>
      <c r="AJ180" s="510"/>
      <c r="AK180" s="510"/>
      <c r="AL180" s="510"/>
      <c r="AM180" s="510"/>
      <c r="AN180" s="510"/>
      <c r="AO180" s="510"/>
      <c r="AP180" s="510"/>
      <c r="AQ180" s="510"/>
      <c r="AR180" s="510"/>
      <c r="AS180" s="510"/>
      <c r="AT180" s="510"/>
      <c r="AU180" s="510"/>
      <c r="AV180" s="510"/>
      <c r="AW180" s="510"/>
      <c r="AX180" s="510"/>
      <c r="AY180" s="510"/>
      <c r="AZ180" s="510"/>
      <c r="BA180" s="510"/>
      <c r="BB180" s="510"/>
      <c r="BC180" s="510"/>
      <c r="BD180" s="510"/>
      <c r="BE180" s="510"/>
      <c r="BF180" s="510"/>
      <c r="BG180" s="510"/>
      <c r="BH180" s="510"/>
      <c r="BI180" s="510"/>
      <c r="BJ180" s="510"/>
      <c r="BK180" s="510"/>
      <c r="BL180" s="510"/>
      <c r="BM180" s="510"/>
      <c r="BN180" s="510"/>
      <c r="BO180" s="510"/>
    </row>
    <row r="181" spans="1:67" s="556" customFormat="1" ht="11.25" customHeight="1" thickBot="1">
      <c r="A181" s="659" t="s">
        <v>1529</v>
      </c>
      <c r="B181" s="702" t="s">
        <v>1484</v>
      </c>
      <c r="C181" s="703"/>
      <c r="D181" s="703"/>
      <c r="E181" s="704"/>
      <c r="F181" s="613" t="s">
        <v>1123</v>
      </c>
      <c r="G181" s="611">
        <v>24</v>
      </c>
      <c r="H181" s="608"/>
      <c r="I181" s="610">
        <v>9.2</v>
      </c>
      <c r="J181" s="608"/>
      <c r="K181" s="610">
        <v>220.79999999999998</v>
      </c>
      <c r="L181" s="608"/>
      <c r="M181" s="617">
        <f>SUM(J153:K181)</f>
        <v>41148.284700000004</v>
      </c>
      <c r="N181" s="625">
        <v>152002</v>
      </c>
      <c r="O181" s="618"/>
      <c r="P181" s="609"/>
      <c r="Q181" s="607"/>
      <c r="R181" s="607"/>
      <c r="S181" s="607"/>
      <c r="T181" s="509"/>
      <c r="U181" s="510"/>
      <c r="V181" s="510"/>
      <c r="W181" s="510"/>
      <c r="X181" s="510"/>
      <c r="Y181" s="510"/>
      <c r="Z181" s="510"/>
      <c r="AA181" s="510"/>
      <c r="AB181" s="510"/>
      <c r="AC181" s="510"/>
      <c r="AD181" s="510"/>
      <c r="AE181" s="510"/>
      <c r="AF181" s="510"/>
      <c r="AG181" s="510"/>
      <c r="AH181" s="510"/>
      <c r="AI181" s="510"/>
      <c r="AJ181" s="510"/>
      <c r="AK181" s="510"/>
      <c r="AL181" s="510"/>
      <c r="AM181" s="510"/>
      <c r="AN181" s="510"/>
      <c r="AO181" s="510"/>
      <c r="AP181" s="510"/>
      <c r="AQ181" s="510"/>
      <c r="AR181" s="510"/>
      <c r="AS181" s="510"/>
      <c r="AT181" s="510"/>
      <c r="AU181" s="510"/>
      <c r="AV181" s="510"/>
      <c r="AW181" s="510"/>
      <c r="AX181" s="510"/>
      <c r="AY181" s="510"/>
      <c r="AZ181" s="510"/>
      <c r="BA181" s="510"/>
      <c r="BB181" s="510"/>
      <c r="BC181" s="510"/>
      <c r="BD181" s="510"/>
      <c r="BE181" s="510"/>
      <c r="BF181" s="510"/>
      <c r="BG181" s="510"/>
      <c r="BH181" s="510"/>
      <c r="BI181" s="510"/>
      <c r="BJ181" s="510"/>
      <c r="BK181" s="510"/>
      <c r="BL181" s="510"/>
      <c r="BM181" s="510"/>
      <c r="BN181" s="510"/>
      <c r="BO181" s="510"/>
    </row>
    <row r="182" spans="1:17" ht="15.75" customHeight="1" thickTop="1">
      <c r="A182" s="398" t="str">
        <f>A31</f>
        <v>DATA: 19/08/2014</v>
      </c>
      <c r="B182" s="385"/>
      <c r="C182" s="386" t="s">
        <v>941</v>
      </c>
      <c r="D182" s="385"/>
      <c r="E182" s="387"/>
      <c r="F182" s="498" t="s">
        <v>952</v>
      </c>
      <c r="G182" s="387"/>
      <c r="H182" s="385" t="s">
        <v>1124</v>
      </c>
      <c r="I182" s="387"/>
      <c r="J182" s="385"/>
      <c r="K182" s="426">
        <f>SUM(J149:K181)</f>
        <v>243964.23309999995</v>
      </c>
      <c r="L182" s="385"/>
      <c r="M182" s="426">
        <f>SUM(M149:M181)</f>
        <v>243964.2331</v>
      </c>
      <c r="N182" s="526"/>
      <c r="O182" s="411"/>
      <c r="Q182" s="400"/>
    </row>
    <row r="183" spans="1:17" ht="15.75" customHeight="1" thickBot="1">
      <c r="A183" s="427"/>
      <c r="B183" s="388"/>
      <c r="C183" s="389"/>
      <c r="D183" s="390"/>
      <c r="E183" s="391"/>
      <c r="F183" s="499"/>
      <c r="G183" s="391"/>
      <c r="H183" s="390" t="s">
        <v>960</v>
      </c>
      <c r="I183" s="391"/>
      <c r="J183" s="390"/>
      <c r="K183" s="428"/>
      <c r="L183" s="390"/>
      <c r="M183" s="429"/>
      <c r="N183" s="526"/>
      <c r="O183" s="411"/>
      <c r="Q183" s="400"/>
    </row>
    <row r="184" ht="15.75" customHeight="1" thickBot="1" thickTop="1">
      <c r="E184" s="371" t="s">
        <v>953</v>
      </c>
    </row>
    <row r="185" spans="1:15" ht="16.5" customHeight="1" thickTop="1">
      <c r="A185" s="397"/>
      <c r="B185" s="372" t="s">
        <v>944</v>
      </c>
      <c r="C185" s="373"/>
      <c r="D185" s="374" t="str">
        <f>D2</f>
        <v>OBRA/SERVIÇO: REFORMA DA ESCOLA DE SANTO EDUARDO</v>
      </c>
      <c r="E185" s="374"/>
      <c r="F185" s="498"/>
      <c r="G185" s="374"/>
      <c r="H185" s="690" t="s">
        <v>1121</v>
      </c>
      <c r="I185" s="691"/>
      <c r="J185" s="691"/>
      <c r="K185" s="692"/>
      <c r="L185" s="398"/>
      <c r="M185" s="399" t="s">
        <v>942</v>
      </c>
      <c r="N185" s="531"/>
      <c r="O185" s="400"/>
    </row>
    <row r="186" spans="1:15" ht="15.75" customHeight="1" thickBot="1">
      <c r="A186" s="401"/>
      <c r="B186" s="375" t="s">
        <v>945</v>
      </c>
      <c r="C186" s="376"/>
      <c r="D186" s="377"/>
      <c r="E186" s="377"/>
      <c r="G186" s="377"/>
      <c r="H186" s="684" t="str">
        <f>H3</f>
        <v>IOPES - AGOSTO/2014 (DATA BASE)</v>
      </c>
      <c r="I186" s="685"/>
      <c r="J186" s="685"/>
      <c r="K186" s="686"/>
      <c r="L186" s="402"/>
      <c r="M186" s="403" t="s">
        <v>1215</v>
      </c>
      <c r="N186" s="532"/>
      <c r="O186" s="404"/>
    </row>
    <row r="187" spans="1:15" ht="18" customHeight="1" thickTop="1">
      <c r="A187" s="401"/>
      <c r="B187" s="378" t="s">
        <v>946</v>
      </c>
      <c r="C187" s="376"/>
      <c r="D187" s="377" t="str">
        <f>D4</f>
        <v>LOCAL: LOCALIDADE DE SANTO EDUARDO - PRESIDENTE KENNEDY - ES</v>
      </c>
      <c r="E187" s="377"/>
      <c r="G187" s="377"/>
      <c r="H187" s="401" t="s">
        <v>947</v>
      </c>
      <c r="J187" s="401"/>
      <c r="L187" s="401"/>
      <c r="M187" s="405"/>
      <c r="N187" s="533"/>
      <c r="O187" s="406"/>
    </row>
    <row r="188" spans="1:15" ht="14.25" customHeight="1" thickBot="1">
      <c r="A188" s="407"/>
      <c r="B188" s="379"/>
      <c r="C188" s="380"/>
      <c r="D188" s="381"/>
      <c r="E188" s="381"/>
      <c r="F188" s="499"/>
      <c r="G188" s="381"/>
      <c r="H188" s="435" t="s">
        <v>948</v>
      </c>
      <c r="I188" s="381"/>
      <c r="J188" s="435"/>
      <c r="K188" s="429">
        <f>K182</f>
        <v>243964.23309999995</v>
      </c>
      <c r="L188" s="434"/>
      <c r="M188" s="428">
        <f>M182</f>
        <v>243964.2331</v>
      </c>
      <c r="N188" s="526"/>
      <c r="O188" s="411"/>
    </row>
    <row r="189" spans="1:15" ht="13.5" customHeight="1" thickTop="1">
      <c r="A189" s="412"/>
      <c r="B189" s="382"/>
      <c r="C189" s="382"/>
      <c r="D189" s="382"/>
      <c r="E189" s="382"/>
      <c r="F189" s="500"/>
      <c r="G189" s="413"/>
      <c r="H189" s="414"/>
      <c r="I189" s="415"/>
      <c r="J189" s="415" t="s">
        <v>955</v>
      </c>
      <c r="K189" s="415"/>
      <c r="L189" s="415"/>
      <c r="M189" s="416"/>
      <c r="N189" s="425"/>
      <c r="O189" s="393"/>
    </row>
    <row r="190" spans="1:16" ht="15" customHeight="1">
      <c r="A190" s="412" t="s">
        <v>949</v>
      </c>
      <c r="B190" s="382"/>
      <c r="C190" s="383" t="s">
        <v>950</v>
      </c>
      <c r="D190" s="382"/>
      <c r="E190" s="382"/>
      <c r="F190" s="501" t="s">
        <v>18</v>
      </c>
      <c r="G190" s="413" t="s">
        <v>956</v>
      </c>
      <c r="H190" s="417" t="s">
        <v>957</v>
      </c>
      <c r="I190" s="417"/>
      <c r="J190" s="687" t="s">
        <v>462</v>
      </c>
      <c r="K190" s="688"/>
      <c r="L190" s="687" t="s">
        <v>943</v>
      </c>
      <c r="M190" s="689"/>
      <c r="N190" s="417"/>
      <c r="O190" s="418"/>
      <c r="P190" s="419"/>
    </row>
    <row r="191" spans="1:16" ht="15.75" thickBot="1">
      <c r="A191" s="420"/>
      <c r="B191" s="384"/>
      <c r="C191" s="384"/>
      <c r="D191" s="384"/>
      <c r="E191" s="384"/>
      <c r="F191" s="502"/>
      <c r="G191" s="422"/>
      <c r="H191" s="384"/>
      <c r="I191" s="384"/>
      <c r="J191" s="421"/>
      <c r="K191" s="423"/>
      <c r="L191" s="384"/>
      <c r="M191" s="424"/>
      <c r="N191" s="425"/>
      <c r="O191" s="425"/>
      <c r="P191" s="419"/>
    </row>
    <row r="192" spans="1:67" s="565" customFormat="1" ht="8.25" customHeight="1" thickTop="1">
      <c r="A192" s="573" t="s">
        <v>528</v>
      </c>
      <c r="B192" s="601" t="s">
        <v>1486</v>
      </c>
      <c r="C192" s="602"/>
      <c r="D192" s="602"/>
      <c r="E192" s="603"/>
      <c r="F192" s="574"/>
      <c r="G192" s="570"/>
      <c r="H192" s="566"/>
      <c r="I192" s="572"/>
      <c r="J192" s="577"/>
      <c r="K192" s="571">
        <v>0</v>
      </c>
      <c r="L192" s="566"/>
      <c r="M192" s="582"/>
      <c r="N192" s="581">
        <v>16</v>
      </c>
      <c r="O192" s="583"/>
      <c r="P192" s="567"/>
      <c r="Q192" s="584"/>
      <c r="R192" s="585"/>
      <c r="S192" s="586"/>
      <c r="T192" s="509"/>
      <c r="U192" s="510"/>
      <c r="V192" s="510"/>
      <c r="W192" s="510"/>
      <c r="X192" s="510"/>
      <c r="Y192" s="510"/>
      <c r="Z192" s="510"/>
      <c r="AA192" s="510"/>
      <c r="AB192" s="510"/>
      <c r="AC192" s="510"/>
      <c r="AD192" s="510"/>
      <c r="AE192" s="510"/>
      <c r="AF192" s="510"/>
      <c r="AG192" s="510"/>
      <c r="AH192" s="510"/>
      <c r="AI192" s="510"/>
      <c r="AJ192" s="510"/>
      <c r="AK192" s="510"/>
      <c r="AL192" s="510"/>
      <c r="AM192" s="510"/>
      <c r="AN192" s="510"/>
      <c r="AO192" s="510"/>
      <c r="AP192" s="510"/>
      <c r="AQ192" s="510"/>
      <c r="AR192" s="510"/>
      <c r="AS192" s="510"/>
      <c r="AT192" s="510"/>
      <c r="AU192" s="510"/>
      <c r="AV192" s="510"/>
      <c r="AW192" s="510"/>
      <c r="AX192" s="510"/>
      <c r="AY192" s="510"/>
      <c r="AZ192" s="510"/>
      <c r="BA192" s="510"/>
      <c r="BB192" s="510"/>
      <c r="BC192" s="510"/>
      <c r="BD192" s="510"/>
      <c r="BE192" s="510"/>
      <c r="BF192" s="510"/>
      <c r="BG192" s="510"/>
      <c r="BH192" s="510"/>
      <c r="BI192" s="510"/>
      <c r="BJ192" s="510"/>
      <c r="BK192" s="510"/>
      <c r="BL192" s="510"/>
      <c r="BM192" s="510"/>
      <c r="BN192" s="510"/>
      <c r="BO192" s="510"/>
    </row>
    <row r="193" spans="1:67" s="565" customFormat="1" ht="8.25" customHeight="1">
      <c r="A193" s="573" t="s">
        <v>529</v>
      </c>
      <c r="B193" s="635" t="s">
        <v>1494</v>
      </c>
      <c r="C193" s="602"/>
      <c r="D193" s="602"/>
      <c r="E193" s="603"/>
      <c r="F193" s="574"/>
      <c r="G193" s="570"/>
      <c r="H193" s="566"/>
      <c r="I193" s="572"/>
      <c r="J193" s="577"/>
      <c r="K193" s="571">
        <v>0</v>
      </c>
      <c r="L193" s="566"/>
      <c r="M193" s="582"/>
      <c r="N193" s="581">
        <v>1601</v>
      </c>
      <c r="O193" s="583"/>
      <c r="P193" s="567"/>
      <c r="Q193" s="584"/>
      <c r="R193" s="585"/>
      <c r="S193" s="586"/>
      <c r="T193" s="509"/>
      <c r="U193" s="510"/>
      <c r="V193" s="510"/>
      <c r="W193" s="510"/>
      <c r="X193" s="510"/>
      <c r="Y193" s="510"/>
      <c r="Z193" s="510"/>
      <c r="AA193" s="510"/>
      <c r="AB193" s="510"/>
      <c r="AC193" s="510"/>
      <c r="AD193" s="510"/>
      <c r="AE193" s="510"/>
      <c r="AF193" s="510"/>
      <c r="AG193" s="510"/>
      <c r="AH193" s="510"/>
      <c r="AI193" s="510"/>
      <c r="AJ193" s="510"/>
      <c r="AK193" s="510"/>
      <c r="AL193" s="510"/>
      <c r="AM193" s="510"/>
      <c r="AN193" s="510"/>
      <c r="AO193" s="510"/>
      <c r="AP193" s="510"/>
      <c r="AQ193" s="510"/>
      <c r="AR193" s="510"/>
      <c r="AS193" s="510"/>
      <c r="AT193" s="510"/>
      <c r="AU193" s="510"/>
      <c r="AV193" s="510"/>
      <c r="AW193" s="510"/>
      <c r="AX193" s="510"/>
      <c r="AY193" s="510"/>
      <c r="AZ193" s="510"/>
      <c r="BA193" s="510"/>
      <c r="BB193" s="510"/>
      <c r="BC193" s="510"/>
      <c r="BD193" s="510"/>
      <c r="BE193" s="510"/>
      <c r="BF193" s="510"/>
      <c r="BG193" s="510"/>
      <c r="BH193" s="510"/>
      <c r="BI193" s="510"/>
      <c r="BJ193" s="510"/>
      <c r="BK193" s="510"/>
      <c r="BL193" s="510"/>
      <c r="BM193" s="510"/>
      <c r="BN193" s="510"/>
      <c r="BO193" s="510"/>
    </row>
    <row r="194" spans="1:67" s="565" customFormat="1" ht="9" customHeight="1">
      <c r="A194" s="659" t="s">
        <v>530</v>
      </c>
      <c r="B194" s="665" t="s">
        <v>1487</v>
      </c>
      <c r="C194" s="666"/>
      <c r="D194" s="666"/>
      <c r="E194" s="667"/>
      <c r="F194" s="624" t="s">
        <v>1488</v>
      </c>
      <c r="G194" s="638">
        <v>6</v>
      </c>
      <c r="H194" s="636"/>
      <c r="I194" s="639">
        <v>413.29</v>
      </c>
      <c r="J194" s="636"/>
      <c r="K194" s="658">
        <v>2479.7400000000002</v>
      </c>
      <c r="L194" s="636"/>
      <c r="M194" s="640"/>
      <c r="N194" s="625">
        <v>160101</v>
      </c>
      <c r="O194" s="641"/>
      <c r="P194" s="637"/>
      <c r="Q194" s="642"/>
      <c r="R194" s="643"/>
      <c r="S194" s="644"/>
      <c r="T194" s="509"/>
      <c r="U194" s="510"/>
      <c r="V194" s="510"/>
      <c r="W194" s="510"/>
      <c r="X194" s="510"/>
      <c r="Y194" s="510"/>
      <c r="Z194" s="510"/>
      <c r="AA194" s="510"/>
      <c r="AB194" s="510"/>
      <c r="AC194" s="510"/>
      <c r="AD194" s="510"/>
      <c r="AE194" s="510"/>
      <c r="AF194" s="510"/>
      <c r="AG194" s="510"/>
      <c r="AH194" s="510"/>
      <c r="AI194" s="510"/>
      <c r="AJ194" s="510"/>
      <c r="AK194" s="510"/>
      <c r="AL194" s="510"/>
      <c r="AM194" s="510"/>
      <c r="AN194" s="510"/>
      <c r="AO194" s="510"/>
      <c r="AP194" s="510"/>
      <c r="AQ194" s="510"/>
      <c r="AR194" s="510"/>
      <c r="AS194" s="510"/>
      <c r="AT194" s="510"/>
      <c r="AU194" s="510"/>
      <c r="AV194" s="510"/>
      <c r="AW194" s="510"/>
      <c r="AX194" s="510"/>
      <c r="AY194" s="510"/>
      <c r="AZ194" s="510"/>
      <c r="BA194" s="510"/>
      <c r="BB194" s="510"/>
      <c r="BC194" s="510"/>
      <c r="BD194" s="510"/>
      <c r="BE194" s="510"/>
      <c r="BF194" s="510"/>
      <c r="BG194" s="510"/>
      <c r="BH194" s="510"/>
      <c r="BI194" s="510"/>
      <c r="BJ194" s="510"/>
      <c r="BK194" s="510"/>
      <c r="BL194" s="510"/>
      <c r="BM194" s="510"/>
      <c r="BN194" s="510"/>
      <c r="BO194" s="510"/>
    </row>
    <row r="195" spans="1:67" s="565" customFormat="1" ht="9" customHeight="1">
      <c r="A195" s="659" t="s">
        <v>531</v>
      </c>
      <c r="B195" s="665" t="s">
        <v>1489</v>
      </c>
      <c r="C195" s="666"/>
      <c r="D195" s="666"/>
      <c r="E195" s="667"/>
      <c r="F195" s="624" t="s">
        <v>1123</v>
      </c>
      <c r="G195" s="649">
        <v>1</v>
      </c>
      <c r="H195" s="645"/>
      <c r="I195" s="650">
        <v>253.61</v>
      </c>
      <c r="J195" s="645"/>
      <c r="K195" s="658">
        <v>253.61</v>
      </c>
      <c r="L195" s="645"/>
      <c r="M195" s="652"/>
      <c r="N195" s="625">
        <v>160106</v>
      </c>
      <c r="O195" s="653"/>
      <c r="P195" s="646"/>
      <c r="Q195" s="654"/>
      <c r="R195" s="655"/>
      <c r="S195" s="656"/>
      <c r="T195" s="509"/>
      <c r="U195" s="510"/>
      <c r="V195" s="510"/>
      <c r="W195" s="510"/>
      <c r="X195" s="510"/>
      <c r="Y195" s="510"/>
      <c r="Z195" s="510"/>
      <c r="AA195" s="510"/>
      <c r="AB195" s="510"/>
      <c r="AC195" s="510"/>
      <c r="AD195" s="510"/>
      <c r="AE195" s="510"/>
      <c r="AF195" s="510"/>
      <c r="AG195" s="510"/>
      <c r="AH195" s="510"/>
      <c r="AI195" s="510"/>
      <c r="AJ195" s="510"/>
      <c r="AK195" s="510"/>
      <c r="AL195" s="510"/>
      <c r="AM195" s="510"/>
      <c r="AN195" s="510"/>
      <c r="AO195" s="510"/>
      <c r="AP195" s="510"/>
      <c r="AQ195" s="510"/>
      <c r="AR195" s="510"/>
      <c r="AS195" s="510"/>
      <c r="AT195" s="510"/>
      <c r="AU195" s="510"/>
      <c r="AV195" s="510"/>
      <c r="AW195" s="510"/>
      <c r="AX195" s="510"/>
      <c r="AY195" s="510"/>
      <c r="AZ195" s="510"/>
      <c r="BA195" s="510"/>
      <c r="BB195" s="510"/>
      <c r="BC195" s="510"/>
      <c r="BD195" s="510"/>
      <c r="BE195" s="510"/>
      <c r="BF195" s="510"/>
      <c r="BG195" s="510"/>
      <c r="BH195" s="510"/>
      <c r="BI195" s="510"/>
      <c r="BJ195" s="510"/>
      <c r="BK195" s="510"/>
      <c r="BL195" s="510"/>
      <c r="BM195" s="510"/>
      <c r="BN195" s="510"/>
      <c r="BO195" s="510"/>
    </row>
    <row r="196" spans="1:67" s="565" customFormat="1" ht="9" customHeight="1">
      <c r="A196" s="659" t="s">
        <v>532</v>
      </c>
      <c r="B196" s="665" t="s">
        <v>1490</v>
      </c>
      <c r="C196" s="666"/>
      <c r="D196" s="666"/>
      <c r="E196" s="667"/>
      <c r="F196" s="624" t="s">
        <v>1123</v>
      </c>
      <c r="G196" s="649">
        <v>1</v>
      </c>
      <c r="H196" s="645"/>
      <c r="I196" s="650">
        <v>96.67</v>
      </c>
      <c r="J196" s="645"/>
      <c r="K196" s="658">
        <v>96.67</v>
      </c>
      <c r="L196" s="645"/>
      <c r="M196" s="652"/>
      <c r="N196" s="625">
        <v>160108</v>
      </c>
      <c r="O196" s="653"/>
      <c r="P196" s="646"/>
      <c r="Q196" s="654"/>
      <c r="R196" s="655"/>
      <c r="S196" s="656"/>
      <c r="T196" s="509"/>
      <c r="U196" s="510"/>
      <c r="V196" s="510"/>
      <c r="W196" s="510"/>
      <c r="X196" s="510"/>
      <c r="Y196" s="510"/>
      <c r="Z196" s="510"/>
      <c r="AA196" s="510"/>
      <c r="AB196" s="510"/>
      <c r="AC196" s="510"/>
      <c r="AD196" s="510"/>
      <c r="AE196" s="510"/>
      <c r="AF196" s="510"/>
      <c r="AG196" s="510"/>
      <c r="AH196" s="510"/>
      <c r="AI196" s="510"/>
      <c r="AJ196" s="510"/>
      <c r="AK196" s="510"/>
      <c r="AL196" s="510"/>
      <c r="AM196" s="510"/>
      <c r="AN196" s="510"/>
      <c r="AO196" s="510"/>
      <c r="AP196" s="510"/>
      <c r="AQ196" s="510"/>
      <c r="AR196" s="510"/>
      <c r="AS196" s="510"/>
      <c r="AT196" s="510"/>
      <c r="AU196" s="510"/>
      <c r="AV196" s="510"/>
      <c r="AW196" s="510"/>
      <c r="AX196" s="510"/>
      <c r="AY196" s="510"/>
      <c r="AZ196" s="510"/>
      <c r="BA196" s="510"/>
      <c r="BB196" s="510"/>
      <c r="BC196" s="510"/>
      <c r="BD196" s="510"/>
      <c r="BE196" s="510"/>
      <c r="BF196" s="510"/>
      <c r="BG196" s="510"/>
      <c r="BH196" s="510"/>
      <c r="BI196" s="510"/>
      <c r="BJ196" s="510"/>
      <c r="BK196" s="510"/>
      <c r="BL196" s="510"/>
      <c r="BM196" s="510"/>
      <c r="BN196" s="510"/>
      <c r="BO196" s="510"/>
    </row>
    <row r="197" spans="1:67" s="565" customFormat="1" ht="9" customHeight="1">
      <c r="A197" s="659" t="s">
        <v>533</v>
      </c>
      <c r="B197" s="665" t="s">
        <v>1491</v>
      </c>
      <c r="C197" s="666"/>
      <c r="D197" s="666"/>
      <c r="E197" s="667"/>
      <c r="F197" s="624" t="s">
        <v>1123</v>
      </c>
      <c r="G197" s="649">
        <v>6</v>
      </c>
      <c r="H197" s="645"/>
      <c r="I197" s="650">
        <v>35.7</v>
      </c>
      <c r="J197" s="645"/>
      <c r="K197" s="658">
        <v>214.20000000000002</v>
      </c>
      <c r="L197" s="645"/>
      <c r="M197" s="652"/>
      <c r="N197" s="625">
        <v>160120</v>
      </c>
      <c r="O197" s="653"/>
      <c r="P197" s="646"/>
      <c r="Q197" s="654"/>
      <c r="R197" s="655"/>
      <c r="S197" s="656"/>
      <c r="T197" s="509"/>
      <c r="U197" s="510"/>
      <c r="V197" s="510"/>
      <c r="W197" s="510"/>
      <c r="X197" s="510"/>
      <c r="Y197" s="510"/>
      <c r="Z197" s="510"/>
      <c r="AA197" s="510"/>
      <c r="AB197" s="510"/>
      <c r="AC197" s="510"/>
      <c r="AD197" s="510"/>
      <c r="AE197" s="510"/>
      <c r="AF197" s="510"/>
      <c r="AG197" s="510"/>
      <c r="AH197" s="510"/>
      <c r="AI197" s="510"/>
      <c r="AJ197" s="510"/>
      <c r="AK197" s="510"/>
      <c r="AL197" s="510"/>
      <c r="AM197" s="510"/>
      <c r="AN197" s="510"/>
      <c r="AO197" s="510"/>
      <c r="AP197" s="510"/>
      <c r="AQ197" s="510"/>
      <c r="AR197" s="510"/>
      <c r="AS197" s="510"/>
      <c r="AT197" s="510"/>
      <c r="AU197" s="510"/>
      <c r="AV197" s="510"/>
      <c r="AW197" s="510"/>
      <c r="AX197" s="510"/>
      <c r="AY197" s="510"/>
      <c r="AZ197" s="510"/>
      <c r="BA197" s="510"/>
      <c r="BB197" s="510"/>
      <c r="BC197" s="510"/>
      <c r="BD197" s="510"/>
      <c r="BE197" s="510"/>
      <c r="BF197" s="510"/>
      <c r="BG197" s="510"/>
      <c r="BH197" s="510"/>
      <c r="BI197" s="510"/>
      <c r="BJ197" s="510"/>
      <c r="BK197" s="510"/>
      <c r="BL197" s="510"/>
      <c r="BM197" s="510"/>
      <c r="BN197" s="510"/>
      <c r="BO197" s="510"/>
    </row>
    <row r="198" spans="1:67" s="565" customFormat="1" ht="8.25" customHeight="1">
      <c r="A198" s="573" t="s">
        <v>534</v>
      </c>
      <c r="B198" s="635" t="s">
        <v>1492</v>
      </c>
      <c r="C198" s="602"/>
      <c r="D198" s="602"/>
      <c r="E198" s="603"/>
      <c r="F198" s="574"/>
      <c r="G198" s="570"/>
      <c r="H198" s="566"/>
      <c r="I198" s="572"/>
      <c r="J198" s="577"/>
      <c r="K198" s="571">
        <v>0</v>
      </c>
      <c r="L198" s="566"/>
      <c r="M198" s="582"/>
      <c r="N198" s="581"/>
      <c r="O198" s="583"/>
      <c r="P198" s="567"/>
      <c r="Q198" s="584"/>
      <c r="R198" s="585"/>
      <c r="S198" s="586"/>
      <c r="T198" s="509"/>
      <c r="U198" s="510"/>
      <c r="V198" s="510"/>
      <c r="W198" s="510"/>
      <c r="X198" s="510"/>
      <c r="Y198" s="510"/>
      <c r="Z198" s="510"/>
      <c r="AA198" s="510"/>
      <c r="AB198" s="510"/>
      <c r="AC198" s="510"/>
      <c r="AD198" s="510"/>
      <c r="AE198" s="510"/>
      <c r="AF198" s="510"/>
      <c r="AG198" s="510"/>
      <c r="AH198" s="510"/>
      <c r="AI198" s="510"/>
      <c r="AJ198" s="510"/>
      <c r="AK198" s="510"/>
      <c r="AL198" s="510"/>
      <c r="AM198" s="510"/>
      <c r="AN198" s="510"/>
      <c r="AO198" s="510"/>
      <c r="AP198" s="510"/>
      <c r="AQ198" s="510"/>
      <c r="AR198" s="510"/>
      <c r="AS198" s="510"/>
      <c r="AT198" s="510"/>
      <c r="AU198" s="510"/>
      <c r="AV198" s="510"/>
      <c r="AW198" s="510"/>
      <c r="AX198" s="510"/>
      <c r="AY198" s="510"/>
      <c r="AZ198" s="510"/>
      <c r="BA198" s="510"/>
      <c r="BB198" s="510"/>
      <c r="BC198" s="510"/>
      <c r="BD198" s="510"/>
      <c r="BE198" s="510"/>
      <c r="BF198" s="510"/>
      <c r="BG198" s="510"/>
      <c r="BH198" s="510"/>
      <c r="BI198" s="510"/>
      <c r="BJ198" s="510"/>
      <c r="BK198" s="510"/>
      <c r="BL198" s="510"/>
      <c r="BM198" s="510"/>
      <c r="BN198" s="510"/>
      <c r="BO198" s="510"/>
    </row>
    <row r="199" spans="1:67" s="565" customFormat="1" ht="9" customHeight="1">
      <c r="A199" s="659" t="s">
        <v>535</v>
      </c>
      <c r="B199" s="665" t="s">
        <v>1516</v>
      </c>
      <c r="C199" s="666"/>
      <c r="D199" s="666"/>
      <c r="E199" s="667"/>
      <c r="F199" s="624" t="s">
        <v>1123</v>
      </c>
      <c r="G199" s="649">
        <v>15</v>
      </c>
      <c r="H199" s="645"/>
      <c r="I199" s="650">
        <v>298.79</v>
      </c>
      <c r="J199" s="645"/>
      <c r="K199" s="658">
        <v>4481.85</v>
      </c>
      <c r="L199" s="645"/>
      <c r="M199" s="652"/>
      <c r="N199" s="625">
        <v>160805</v>
      </c>
      <c r="O199" s="653"/>
      <c r="P199" s="646"/>
      <c r="Q199" s="654"/>
      <c r="R199" s="655"/>
      <c r="S199" s="656"/>
      <c r="T199" s="509"/>
      <c r="U199" s="510"/>
      <c r="V199" s="510"/>
      <c r="W199" s="510"/>
      <c r="X199" s="510"/>
      <c r="Y199" s="510"/>
      <c r="Z199" s="510"/>
      <c r="AA199" s="510"/>
      <c r="AB199" s="510"/>
      <c r="AC199" s="510"/>
      <c r="AD199" s="510"/>
      <c r="AE199" s="510"/>
      <c r="AF199" s="510"/>
      <c r="AG199" s="510"/>
      <c r="AH199" s="510"/>
      <c r="AI199" s="510"/>
      <c r="AJ199" s="510"/>
      <c r="AK199" s="510"/>
      <c r="AL199" s="510"/>
      <c r="AM199" s="510"/>
      <c r="AN199" s="510"/>
      <c r="AO199" s="510"/>
      <c r="AP199" s="510"/>
      <c r="AQ199" s="510"/>
      <c r="AR199" s="510"/>
      <c r="AS199" s="510"/>
      <c r="AT199" s="510"/>
      <c r="AU199" s="510"/>
      <c r="AV199" s="510"/>
      <c r="AW199" s="510"/>
      <c r="AX199" s="510"/>
      <c r="AY199" s="510"/>
      <c r="AZ199" s="510"/>
      <c r="BA199" s="510"/>
      <c r="BB199" s="510"/>
      <c r="BC199" s="510"/>
      <c r="BD199" s="510"/>
      <c r="BE199" s="510"/>
      <c r="BF199" s="510"/>
      <c r="BG199" s="510"/>
      <c r="BH199" s="510"/>
      <c r="BI199" s="510"/>
      <c r="BJ199" s="510"/>
      <c r="BK199" s="510"/>
      <c r="BL199" s="510"/>
      <c r="BM199" s="510"/>
      <c r="BN199" s="510"/>
      <c r="BO199" s="510"/>
    </row>
    <row r="200" spans="1:67" s="565" customFormat="1" ht="9" customHeight="1">
      <c r="A200" s="659" t="s">
        <v>536</v>
      </c>
      <c r="B200" s="665" t="s">
        <v>1493</v>
      </c>
      <c r="C200" s="666"/>
      <c r="D200" s="666"/>
      <c r="E200" s="667"/>
      <c r="F200" s="624" t="s">
        <v>1123</v>
      </c>
      <c r="G200" s="649">
        <v>2</v>
      </c>
      <c r="H200" s="645"/>
      <c r="I200" s="650">
        <v>66.24</v>
      </c>
      <c r="J200" s="645"/>
      <c r="K200" s="658">
        <v>132.48</v>
      </c>
      <c r="L200" s="645"/>
      <c r="M200" s="652"/>
      <c r="N200" s="625">
        <v>160809</v>
      </c>
      <c r="O200" s="653"/>
      <c r="P200" s="646"/>
      <c r="Q200" s="654"/>
      <c r="R200" s="655"/>
      <c r="S200" s="656"/>
      <c r="T200" s="509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  <c r="AF200" s="510"/>
      <c r="AG200" s="510"/>
      <c r="AH200" s="510"/>
      <c r="AI200" s="510"/>
      <c r="AJ200" s="510"/>
      <c r="AK200" s="510"/>
      <c r="AL200" s="510"/>
      <c r="AM200" s="510"/>
      <c r="AN200" s="510"/>
      <c r="AO200" s="510"/>
      <c r="AP200" s="510"/>
      <c r="AQ200" s="510"/>
      <c r="AR200" s="510"/>
      <c r="AS200" s="510"/>
      <c r="AT200" s="510"/>
      <c r="AU200" s="510"/>
      <c r="AV200" s="510"/>
      <c r="AW200" s="510"/>
      <c r="AX200" s="510"/>
      <c r="AY200" s="510"/>
      <c r="AZ200" s="510"/>
      <c r="BA200" s="510"/>
      <c r="BB200" s="510"/>
      <c r="BC200" s="510"/>
      <c r="BD200" s="510"/>
      <c r="BE200" s="510"/>
      <c r="BF200" s="510"/>
      <c r="BG200" s="510"/>
      <c r="BH200" s="510"/>
      <c r="BI200" s="510"/>
      <c r="BJ200" s="510"/>
      <c r="BK200" s="510"/>
      <c r="BL200" s="510"/>
      <c r="BM200" s="510"/>
      <c r="BN200" s="510"/>
      <c r="BO200" s="510"/>
    </row>
    <row r="201" spans="1:67" s="556" customFormat="1" ht="33.75" customHeight="1">
      <c r="A201" s="659" t="s">
        <v>537</v>
      </c>
      <c r="B201" s="681" t="s">
        <v>1495</v>
      </c>
      <c r="C201" s="682"/>
      <c r="D201" s="682"/>
      <c r="E201" s="683"/>
      <c r="F201" s="651" t="s">
        <v>1123</v>
      </c>
      <c r="G201" s="649">
        <v>6</v>
      </c>
      <c r="H201" s="645"/>
      <c r="I201" s="648">
        <v>120.67</v>
      </c>
      <c r="J201" s="645"/>
      <c r="K201" s="648">
        <v>724.02</v>
      </c>
      <c r="L201" s="645"/>
      <c r="M201" s="652"/>
      <c r="N201" s="625">
        <v>150615</v>
      </c>
      <c r="O201" s="653"/>
      <c r="P201" s="646"/>
      <c r="Q201" s="607"/>
      <c r="R201" s="607"/>
      <c r="S201" s="587"/>
      <c r="T201" s="509"/>
      <c r="U201" s="510"/>
      <c r="V201" s="510"/>
      <c r="W201" s="510"/>
      <c r="X201" s="510"/>
      <c r="Y201" s="510"/>
      <c r="Z201" s="510"/>
      <c r="AA201" s="510"/>
      <c r="AB201" s="510"/>
      <c r="AC201" s="510"/>
      <c r="AD201" s="510"/>
      <c r="AE201" s="510"/>
      <c r="AF201" s="510"/>
      <c r="AG201" s="510"/>
      <c r="AH201" s="510"/>
      <c r="AI201" s="510"/>
      <c r="AJ201" s="510"/>
      <c r="AK201" s="510"/>
      <c r="AL201" s="510"/>
      <c r="AM201" s="510"/>
      <c r="AN201" s="510"/>
      <c r="AO201" s="510"/>
      <c r="AP201" s="510"/>
      <c r="AQ201" s="510"/>
      <c r="AR201" s="510"/>
      <c r="AS201" s="510"/>
      <c r="AT201" s="510"/>
      <c r="AU201" s="510"/>
      <c r="AV201" s="510"/>
      <c r="AW201" s="510"/>
      <c r="AX201" s="510"/>
      <c r="AY201" s="510"/>
      <c r="AZ201" s="510"/>
      <c r="BA201" s="510"/>
      <c r="BB201" s="510"/>
      <c r="BC201" s="510"/>
      <c r="BD201" s="510"/>
      <c r="BE201" s="510"/>
      <c r="BF201" s="510"/>
      <c r="BG201" s="510"/>
      <c r="BH201" s="510"/>
      <c r="BI201" s="510"/>
      <c r="BJ201" s="510"/>
      <c r="BK201" s="510"/>
      <c r="BL201" s="510"/>
      <c r="BM201" s="510"/>
      <c r="BN201" s="510"/>
      <c r="BO201" s="510"/>
    </row>
    <row r="202" spans="1:67" s="565" customFormat="1" ht="9" customHeight="1">
      <c r="A202" s="659" t="s">
        <v>538</v>
      </c>
      <c r="B202" s="665" t="s">
        <v>1496</v>
      </c>
      <c r="C202" s="666"/>
      <c r="D202" s="666"/>
      <c r="E202" s="667"/>
      <c r="F202" s="624" t="s">
        <v>1497</v>
      </c>
      <c r="G202" s="649">
        <v>279.23</v>
      </c>
      <c r="H202" s="645"/>
      <c r="I202" s="650" t="s">
        <v>1498</v>
      </c>
      <c r="J202" s="645"/>
      <c r="K202" s="658">
        <v>4992.08</v>
      </c>
      <c r="L202" s="645"/>
      <c r="M202" s="652"/>
      <c r="N202" s="625">
        <v>151423</v>
      </c>
      <c r="O202" s="653"/>
      <c r="P202" s="646"/>
      <c r="Q202" s="654"/>
      <c r="R202" s="655"/>
      <c r="S202" s="656"/>
      <c r="T202" s="509"/>
      <c r="U202" s="510"/>
      <c r="V202" s="510"/>
      <c r="W202" s="510"/>
      <c r="X202" s="510"/>
      <c r="Y202" s="510"/>
      <c r="Z202" s="510"/>
      <c r="AA202" s="510"/>
      <c r="AB202" s="510"/>
      <c r="AC202" s="510"/>
      <c r="AD202" s="510"/>
      <c r="AE202" s="510"/>
      <c r="AF202" s="510"/>
      <c r="AG202" s="510"/>
      <c r="AH202" s="510"/>
      <c r="AI202" s="510"/>
      <c r="AJ202" s="510"/>
      <c r="AK202" s="510"/>
      <c r="AL202" s="510"/>
      <c r="AM202" s="510"/>
      <c r="AN202" s="510"/>
      <c r="AO202" s="510"/>
      <c r="AP202" s="510"/>
      <c r="AQ202" s="510"/>
      <c r="AR202" s="510"/>
      <c r="AS202" s="510"/>
      <c r="AT202" s="510"/>
      <c r="AU202" s="510"/>
      <c r="AV202" s="510"/>
      <c r="AW202" s="510"/>
      <c r="AX202" s="510"/>
      <c r="AY202" s="510"/>
      <c r="AZ202" s="510"/>
      <c r="BA202" s="510"/>
      <c r="BB202" s="510"/>
      <c r="BC202" s="510"/>
      <c r="BD202" s="510"/>
      <c r="BE202" s="510"/>
      <c r="BF202" s="510"/>
      <c r="BG202" s="510"/>
      <c r="BH202" s="510"/>
      <c r="BI202" s="510"/>
      <c r="BJ202" s="510"/>
      <c r="BK202" s="510"/>
      <c r="BL202" s="510"/>
      <c r="BM202" s="510"/>
      <c r="BN202" s="510"/>
      <c r="BO202" s="510"/>
    </row>
    <row r="203" spans="1:67" s="565" customFormat="1" ht="9" customHeight="1">
      <c r="A203" s="659" t="s">
        <v>539</v>
      </c>
      <c r="B203" s="665" t="s">
        <v>1499</v>
      </c>
      <c r="C203" s="666"/>
      <c r="D203" s="666"/>
      <c r="E203" s="667"/>
      <c r="F203" s="624" t="s">
        <v>1497</v>
      </c>
      <c r="G203" s="649">
        <v>52.4</v>
      </c>
      <c r="H203" s="645"/>
      <c r="I203" s="650">
        <v>8.87</v>
      </c>
      <c r="J203" s="645"/>
      <c r="K203" s="658">
        <v>464.78799999999995</v>
      </c>
      <c r="L203" s="645"/>
      <c r="M203" s="652"/>
      <c r="N203" s="625">
        <v>151420</v>
      </c>
      <c r="O203" s="653"/>
      <c r="P203" s="646"/>
      <c r="Q203" s="654"/>
      <c r="R203" s="655"/>
      <c r="S203" s="656"/>
      <c r="T203" s="509"/>
      <c r="U203" s="510"/>
      <c r="V203" s="510"/>
      <c r="W203" s="510"/>
      <c r="X203" s="510"/>
      <c r="Y203" s="510"/>
      <c r="Z203" s="510"/>
      <c r="AA203" s="510"/>
      <c r="AB203" s="510"/>
      <c r="AC203" s="510"/>
      <c r="AD203" s="510"/>
      <c r="AE203" s="510"/>
      <c r="AF203" s="510"/>
      <c r="AG203" s="510"/>
      <c r="AH203" s="510"/>
      <c r="AI203" s="510"/>
      <c r="AJ203" s="510"/>
      <c r="AK203" s="510"/>
      <c r="AL203" s="510"/>
      <c r="AM203" s="510"/>
      <c r="AN203" s="510"/>
      <c r="AO203" s="510"/>
      <c r="AP203" s="510"/>
      <c r="AQ203" s="510"/>
      <c r="AR203" s="510"/>
      <c r="AS203" s="510"/>
      <c r="AT203" s="510"/>
      <c r="AU203" s="510"/>
      <c r="AV203" s="510"/>
      <c r="AW203" s="510"/>
      <c r="AX203" s="510"/>
      <c r="AY203" s="510"/>
      <c r="AZ203" s="510"/>
      <c r="BA203" s="510"/>
      <c r="BB203" s="510"/>
      <c r="BC203" s="510"/>
      <c r="BD203" s="510"/>
      <c r="BE203" s="510"/>
      <c r="BF203" s="510"/>
      <c r="BG203" s="510"/>
      <c r="BH203" s="510"/>
      <c r="BI203" s="510"/>
      <c r="BJ203" s="510"/>
      <c r="BK203" s="510"/>
      <c r="BL203" s="510"/>
      <c r="BM203" s="510"/>
      <c r="BN203" s="510"/>
      <c r="BO203" s="510"/>
    </row>
    <row r="204" spans="1:67" s="565" customFormat="1" ht="9" customHeight="1">
      <c r="A204" s="659" t="s">
        <v>540</v>
      </c>
      <c r="B204" s="665" t="s">
        <v>1500</v>
      </c>
      <c r="C204" s="666"/>
      <c r="D204" s="666"/>
      <c r="E204" s="667"/>
      <c r="F204" s="624" t="s">
        <v>1497</v>
      </c>
      <c r="G204" s="649">
        <v>358.325</v>
      </c>
      <c r="H204" s="645"/>
      <c r="I204" s="650">
        <v>4.22</v>
      </c>
      <c r="J204" s="645"/>
      <c r="K204" s="658">
        <v>1512.1315</v>
      </c>
      <c r="L204" s="645"/>
      <c r="M204" s="652"/>
      <c r="N204" s="625">
        <v>151402</v>
      </c>
      <c r="O204" s="653"/>
      <c r="P204" s="646"/>
      <c r="Q204" s="654"/>
      <c r="R204" s="655"/>
      <c r="S204" s="656"/>
      <c r="T204" s="509"/>
      <c r="U204" s="510"/>
      <c r="V204" s="510"/>
      <c r="W204" s="510"/>
      <c r="X204" s="510"/>
      <c r="Y204" s="510"/>
      <c r="Z204" s="510"/>
      <c r="AA204" s="510"/>
      <c r="AB204" s="510"/>
      <c r="AC204" s="510"/>
      <c r="AD204" s="510"/>
      <c r="AE204" s="510"/>
      <c r="AF204" s="510"/>
      <c r="AG204" s="510"/>
      <c r="AH204" s="510"/>
      <c r="AI204" s="510"/>
      <c r="AJ204" s="510"/>
      <c r="AK204" s="510"/>
      <c r="AL204" s="510"/>
      <c r="AM204" s="510"/>
      <c r="AN204" s="510"/>
      <c r="AO204" s="510"/>
      <c r="AP204" s="510"/>
      <c r="AQ204" s="510"/>
      <c r="AR204" s="510"/>
      <c r="AS204" s="510"/>
      <c r="AT204" s="510"/>
      <c r="AU204" s="510"/>
      <c r="AV204" s="510"/>
      <c r="AW204" s="510"/>
      <c r="AX204" s="510"/>
      <c r="AY204" s="510"/>
      <c r="AZ204" s="510"/>
      <c r="BA204" s="510"/>
      <c r="BB204" s="510"/>
      <c r="BC204" s="510"/>
      <c r="BD204" s="510"/>
      <c r="BE204" s="510"/>
      <c r="BF204" s="510"/>
      <c r="BG204" s="510"/>
      <c r="BH204" s="510"/>
      <c r="BI204" s="510"/>
      <c r="BJ204" s="510"/>
      <c r="BK204" s="510"/>
      <c r="BL204" s="510"/>
      <c r="BM204" s="510"/>
      <c r="BN204" s="510"/>
      <c r="BO204" s="510"/>
    </row>
    <row r="205" spans="1:67" s="565" customFormat="1" ht="9" customHeight="1">
      <c r="A205" s="659" t="s">
        <v>541</v>
      </c>
      <c r="B205" s="665" t="s">
        <v>1501</v>
      </c>
      <c r="C205" s="666"/>
      <c r="D205" s="666"/>
      <c r="E205" s="667"/>
      <c r="F205" s="624" t="s">
        <v>1497</v>
      </c>
      <c r="G205" s="649">
        <v>187.39</v>
      </c>
      <c r="H205" s="645"/>
      <c r="I205" s="650">
        <v>11.82</v>
      </c>
      <c r="J205" s="645"/>
      <c r="K205" s="658">
        <v>2214.9498</v>
      </c>
      <c r="L205" s="645"/>
      <c r="M205" s="652"/>
      <c r="N205" s="625">
        <v>151126</v>
      </c>
      <c r="O205" s="653"/>
      <c r="P205" s="646"/>
      <c r="Q205" s="654"/>
      <c r="R205" s="655"/>
      <c r="S205" s="656"/>
      <c r="T205" s="509"/>
      <c r="U205" s="510"/>
      <c r="V205" s="510"/>
      <c r="W205" s="510"/>
      <c r="X205" s="510"/>
      <c r="Y205" s="510"/>
      <c r="Z205" s="510"/>
      <c r="AA205" s="510"/>
      <c r="AB205" s="510"/>
      <c r="AC205" s="510"/>
      <c r="AD205" s="510"/>
      <c r="AE205" s="510"/>
      <c r="AF205" s="510"/>
      <c r="AG205" s="510"/>
      <c r="AH205" s="510"/>
      <c r="AI205" s="510"/>
      <c r="AJ205" s="510"/>
      <c r="AK205" s="510"/>
      <c r="AL205" s="510"/>
      <c r="AM205" s="510"/>
      <c r="AN205" s="510"/>
      <c r="AO205" s="510"/>
      <c r="AP205" s="510"/>
      <c r="AQ205" s="510"/>
      <c r="AR205" s="510"/>
      <c r="AS205" s="510"/>
      <c r="AT205" s="510"/>
      <c r="AU205" s="510"/>
      <c r="AV205" s="510"/>
      <c r="AW205" s="510"/>
      <c r="AX205" s="510"/>
      <c r="AY205" s="510"/>
      <c r="AZ205" s="510"/>
      <c r="BA205" s="510"/>
      <c r="BB205" s="510"/>
      <c r="BC205" s="510"/>
      <c r="BD205" s="510"/>
      <c r="BE205" s="510"/>
      <c r="BF205" s="510"/>
      <c r="BG205" s="510"/>
      <c r="BH205" s="510"/>
      <c r="BI205" s="510"/>
      <c r="BJ205" s="510"/>
      <c r="BK205" s="510"/>
      <c r="BL205" s="510"/>
      <c r="BM205" s="510"/>
      <c r="BN205" s="510"/>
      <c r="BO205" s="510"/>
    </row>
    <row r="206" spans="1:67" s="565" customFormat="1" ht="9" customHeight="1">
      <c r="A206" s="659" t="s">
        <v>542</v>
      </c>
      <c r="B206" s="665" t="s">
        <v>1502</v>
      </c>
      <c r="C206" s="666"/>
      <c r="D206" s="666"/>
      <c r="E206" s="667"/>
      <c r="F206" s="624" t="s">
        <v>1497</v>
      </c>
      <c r="G206" s="649">
        <v>83.98</v>
      </c>
      <c r="H206" s="645"/>
      <c r="I206" s="650">
        <v>19.39</v>
      </c>
      <c r="J206" s="645"/>
      <c r="K206" s="658">
        <v>1628.3722</v>
      </c>
      <c r="L206" s="645"/>
      <c r="M206" s="652"/>
      <c r="N206" s="625">
        <v>151128</v>
      </c>
      <c r="O206" s="653"/>
      <c r="P206" s="646"/>
      <c r="Q206" s="654"/>
      <c r="R206" s="655"/>
      <c r="S206" s="656"/>
      <c r="T206" s="509"/>
      <c r="U206" s="510"/>
      <c r="V206" s="510"/>
      <c r="W206" s="510"/>
      <c r="X206" s="510"/>
      <c r="Y206" s="510"/>
      <c r="Z206" s="510"/>
      <c r="AA206" s="510"/>
      <c r="AB206" s="510"/>
      <c r="AC206" s="510"/>
      <c r="AD206" s="510"/>
      <c r="AE206" s="510"/>
      <c r="AF206" s="510"/>
      <c r="AG206" s="510"/>
      <c r="AH206" s="510"/>
      <c r="AI206" s="510"/>
      <c r="AJ206" s="510"/>
      <c r="AK206" s="510"/>
      <c r="AL206" s="510"/>
      <c r="AM206" s="510"/>
      <c r="AN206" s="510"/>
      <c r="AO206" s="510"/>
      <c r="AP206" s="510"/>
      <c r="AQ206" s="510"/>
      <c r="AR206" s="510"/>
      <c r="AS206" s="510"/>
      <c r="AT206" s="510"/>
      <c r="AU206" s="510"/>
      <c r="AV206" s="510"/>
      <c r="AW206" s="510"/>
      <c r="AX206" s="510"/>
      <c r="AY206" s="510"/>
      <c r="AZ206" s="510"/>
      <c r="BA206" s="510"/>
      <c r="BB206" s="510"/>
      <c r="BC206" s="510"/>
      <c r="BD206" s="510"/>
      <c r="BE206" s="510"/>
      <c r="BF206" s="510"/>
      <c r="BG206" s="510"/>
      <c r="BH206" s="510"/>
      <c r="BI206" s="510"/>
      <c r="BJ206" s="510"/>
      <c r="BK206" s="510"/>
      <c r="BL206" s="510"/>
      <c r="BM206" s="510"/>
      <c r="BN206" s="510"/>
      <c r="BO206" s="510"/>
    </row>
    <row r="207" spans="1:67" s="565" customFormat="1" ht="9" customHeight="1">
      <c r="A207" s="659" t="s">
        <v>543</v>
      </c>
      <c r="B207" s="665" t="s">
        <v>1503</v>
      </c>
      <c r="C207" s="666"/>
      <c r="D207" s="666"/>
      <c r="E207" s="667"/>
      <c r="F207" s="624" t="s">
        <v>1497</v>
      </c>
      <c r="G207" s="649">
        <v>97.7</v>
      </c>
      <c r="H207" s="645"/>
      <c r="I207" s="650">
        <v>15.52</v>
      </c>
      <c r="J207" s="645"/>
      <c r="K207" s="658">
        <v>1516.304</v>
      </c>
      <c r="L207" s="645"/>
      <c r="M207" s="652"/>
      <c r="N207" s="625">
        <v>151138</v>
      </c>
      <c r="O207" s="653"/>
      <c r="P207" s="646"/>
      <c r="Q207" s="654"/>
      <c r="R207" s="655"/>
      <c r="S207" s="656"/>
      <c r="T207" s="509"/>
      <c r="U207" s="510"/>
      <c r="V207" s="510"/>
      <c r="W207" s="510"/>
      <c r="X207" s="510"/>
      <c r="Y207" s="510"/>
      <c r="Z207" s="510"/>
      <c r="AA207" s="510"/>
      <c r="AB207" s="510"/>
      <c r="AC207" s="510"/>
      <c r="AD207" s="510"/>
      <c r="AE207" s="510"/>
      <c r="AF207" s="510"/>
      <c r="AG207" s="510"/>
      <c r="AH207" s="510"/>
      <c r="AI207" s="510"/>
      <c r="AJ207" s="510"/>
      <c r="AK207" s="510"/>
      <c r="AL207" s="510"/>
      <c r="AM207" s="510"/>
      <c r="AN207" s="510"/>
      <c r="AO207" s="510"/>
      <c r="AP207" s="510"/>
      <c r="AQ207" s="510"/>
      <c r="AR207" s="510"/>
      <c r="AS207" s="510"/>
      <c r="AT207" s="510"/>
      <c r="AU207" s="510"/>
      <c r="AV207" s="510"/>
      <c r="AW207" s="510"/>
      <c r="AX207" s="510"/>
      <c r="AY207" s="510"/>
      <c r="AZ207" s="510"/>
      <c r="BA207" s="510"/>
      <c r="BB207" s="510"/>
      <c r="BC207" s="510"/>
      <c r="BD207" s="510"/>
      <c r="BE207" s="510"/>
      <c r="BF207" s="510"/>
      <c r="BG207" s="510"/>
      <c r="BH207" s="510"/>
      <c r="BI207" s="510"/>
      <c r="BJ207" s="510"/>
      <c r="BK207" s="510"/>
      <c r="BL207" s="510"/>
      <c r="BM207" s="510"/>
      <c r="BN207" s="510"/>
      <c r="BO207" s="510"/>
    </row>
    <row r="208" spans="1:67" s="565" customFormat="1" ht="20.25" customHeight="1">
      <c r="A208" s="659" t="s">
        <v>544</v>
      </c>
      <c r="B208" s="681" t="s">
        <v>1504</v>
      </c>
      <c r="C208" s="682"/>
      <c r="D208" s="682"/>
      <c r="E208" s="683"/>
      <c r="F208" s="651" t="s">
        <v>1123</v>
      </c>
      <c r="G208" s="657">
        <v>6</v>
      </c>
      <c r="H208" s="645"/>
      <c r="I208" s="648">
        <v>70.8</v>
      </c>
      <c r="J208" s="645"/>
      <c r="K208" s="648">
        <v>424.79999999999995</v>
      </c>
      <c r="L208" s="645"/>
      <c r="M208" s="652"/>
      <c r="N208" s="625">
        <v>151819</v>
      </c>
      <c r="O208" s="653"/>
      <c r="P208" s="646"/>
      <c r="Q208" s="607"/>
      <c r="R208" s="607"/>
      <c r="S208" s="587"/>
      <c r="T208" s="509"/>
      <c r="U208" s="510"/>
      <c r="V208" s="510"/>
      <c r="W208" s="510"/>
      <c r="X208" s="510"/>
      <c r="Y208" s="510"/>
      <c r="Z208" s="510"/>
      <c r="AA208" s="510"/>
      <c r="AB208" s="510"/>
      <c r="AC208" s="510"/>
      <c r="AD208" s="510"/>
      <c r="AE208" s="510"/>
      <c r="AF208" s="510"/>
      <c r="AG208" s="510"/>
      <c r="AH208" s="510"/>
      <c r="AI208" s="510"/>
      <c r="AJ208" s="510"/>
      <c r="AK208" s="510"/>
      <c r="AL208" s="510"/>
      <c r="AM208" s="510"/>
      <c r="AN208" s="510"/>
      <c r="AO208" s="510"/>
      <c r="AP208" s="510"/>
      <c r="AQ208" s="510"/>
      <c r="AR208" s="510"/>
      <c r="AS208" s="510"/>
      <c r="AT208" s="510"/>
      <c r="AU208" s="510"/>
      <c r="AV208" s="510"/>
      <c r="AW208" s="510"/>
      <c r="AX208" s="510"/>
      <c r="AY208" s="510"/>
      <c r="AZ208" s="510"/>
      <c r="BA208" s="510"/>
      <c r="BB208" s="510"/>
      <c r="BC208" s="510"/>
      <c r="BD208" s="510"/>
      <c r="BE208" s="510"/>
      <c r="BF208" s="510"/>
      <c r="BG208" s="510"/>
      <c r="BH208" s="510"/>
      <c r="BI208" s="510"/>
      <c r="BJ208" s="510"/>
      <c r="BK208" s="510"/>
      <c r="BL208" s="510"/>
      <c r="BM208" s="510"/>
      <c r="BN208" s="510"/>
      <c r="BO208" s="510"/>
    </row>
    <row r="209" spans="1:67" s="565" customFormat="1" ht="33.75" customHeight="1">
      <c r="A209" s="659" t="s">
        <v>545</v>
      </c>
      <c r="B209" s="681" t="s">
        <v>1505</v>
      </c>
      <c r="C209" s="682"/>
      <c r="D209" s="682"/>
      <c r="E209" s="683"/>
      <c r="F209" s="651" t="s">
        <v>1123</v>
      </c>
      <c r="G209" s="649">
        <v>8</v>
      </c>
      <c r="H209" s="645"/>
      <c r="I209" s="648">
        <v>2234.67</v>
      </c>
      <c r="J209" s="645"/>
      <c r="K209" s="648">
        <v>17877.36</v>
      </c>
      <c r="L209" s="645"/>
      <c r="M209" s="652"/>
      <c r="N209" s="625" t="s">
        <v>1506</v>
      </c>
      <c r="O209" s="653"/>
      <c r="P209" s="646"/>
      <c r="Q209" s="607"/>
      <c r="R209" s="607"/>
      <c r="S209" s="587"/>
      <c r="T209" s="509"/>
      <c r="U209" s="510"/>
      <c r="V209" s="510"/>
      <c r="W209" s="510"/>
      <c r="X209" s="510"/>
      <c r="Y209" s="510"/>
      <c r="Z209" s="510"/>
      <c r="AA209" s="510"/>
      <c r="AB209" s="510"/>
      <c r="AC209" s="510"/>
      <c r="AD209" s="510"/>
      <c r="AE209" s="510"/>
      <c r="AF209" s="510"/>
      <c r="AG209" s="510"/>
      <c r="AH209" s="510"/>
      <c r="AI209" s="510"/>
      <c r="AJ209" s="510"/>
      <c r="AK209" s="510"/>
      <c r="AL209" s="510"/>
      <c r="AM209" s="510"/>
      <c r="AN209" s="510"/>
      <c r="AO209" s="510"/>
      <c r="AP209" s="510"/>
      <c r="AQ209" s="510"/>
      <c r="AR209" s="510"/>
      <c r="AS209" s="510"/>
      <c r="AT209" s="510"/>
      <c r="AU209" s="510"/>
      <c r="AV209" s="510"/>
      <c r="AW209" s="510"/>
      <c r="AX209" s="510"/>
      <c r="AY209" s="510"/>
      <c r="AZ209" s="510"/>
      <c r="BA209" s="510"/>
      <c r="BB209" s="510"/>
      <c r="BC209" s="510"/>
      <c r="BD209" s="510"/>
      <c r="BE209" s="510"/>
      <c r="BF209" s="510"/>
      <c r="BG209" s="510"/>
      <c r="BH209" s="510"/>
      <c r="BI209" s="510"/>
      <c r="BJ209" s="510"/>
      <c r="BK209" s="510"/>
      <c r="BL209" s="510"/>
      <c r="BM209" s="510"/>
      <c r="BN209" s="510"/>
      <c r="BO209" s="510"/>
    </row>
    <row r="210" spans="1:67" s="565" customFormat="1" ht="9" customHeight="1">
      <c r="A210" s="659" t="s">
        <v>546</v>
      </c>
      <c r="B210" s="665" t="s">
        <v>1507</v>
      </c>
      <c r="C210" s="666"/>
      <c r="D210" s="666"/>
      <c r="E210" s="667"/>
      <c r="F210" s="624" t="s">
        <v>1123</v>
      </c>
      <c r="G210" s="649">
        <v>3</v>
      </c>
      <c r="H210" s="645"/>
      <c r="I210" s="650">
        <v>13.07</v>
      </c>
      <c r="J210" s="645"/>
      <c r="K210" s="658">
        <v>39.21</v>
      </c>
      <c r="L210" s="645"/>
      <c r="M210" s="652"/>
      <c r="N210" s="625">
        <v>10329</v>
      </c>
      <c r="O210" s="653"/>
      <c r="P210" s="646"/>
      <c r="Q210" s="654"/>
      <c r="R210" s="655"/>
      <c r="S210" s="656"/>
      <c r="T210" s="509"/>
      <c r="U210" s="510"/>
      <c r="V210" s="510"/>
      <c r="W210" s="510"/>
      <c r="X210" s="510"/>
      <c r="Y210" s="510"/>
      <c r="Z210" s="510"/>
      <c r="AA210" s="510"/>
      <c r="AB210" s="510"/>
      <c r="AC210" s="510"/>
      <c r="AD210" s="510"/>
      <c r="AE210" s="510"/>
      <c r="AF210" s="510"/>
      <c r="AG210" s="510"/>
      <c r="AH210" s="510"/>
      <c r="AI210" s="510"/>
      <c r="AJ210" s="510"/>
      <c r="AK210" s="510"/>
      <c r="AL210" s="510"/>
      <c r="AM210" s="510"/>
      <c r="AN210" s="510"/>
      <c r="AO210" s="510"/>
      <c r="AP210" s="510"/>
      <c r="AQ210" s="510"/>
      <c r="AR210" s="510"/>
      <c r="AS210" s="510"/>
      <c r="AT210" s="510"/>
      <c r="AU210" s="510"/>
      <c r="AV210" s="510"/>
      <c r="AW210" s="510"/>
      <c r="AX210" s="510"/>
      <c r="AY210" s="510"/>
      <c r="AZ210" s="510"/>
      <c r="BA210" s="510"/>
      <c r="BB210" s="510"/>
      <c r="BC210" s="510"/>
      <c r="BD210" s="510"/>
      <c r="BE210" s="510"/>
      <c r="BF210" s="510"/>
      <c r="BG210" s="510"/>
      <c r="BH210" s="510"/>
      <c r="BI210" s="510"/>
      <c r="BJ210" s="510"/>
      <c r="BK210" s="510"/>
      <c r="BL210" s="510"/>
      <c r="BM210" s="510"/>
      <c r="BN210" s="510"/>
      <c r="BO210" s="510"/>
    </row>
    <row r="211" spans="1:67" s="565" customFormat="1" ht="33.75" customHeight="1">
      <c r="A211" s="659" t="s">
        <v>547</v>
      </c>
      <c r="B211" s="681" t="s">
        <v>1508</v>
      </c>
      <c r="C211" s="682"/>
      <c r="D211" s="682"/>
      <c r="E211" s="683"/>
      <c r="F211" s="651" t="s">
        <v>1123</v>
      </c>
      <c r="G211" s="649">
        <v>1</v>
      </c>
      <c r="H211" s="645"/>
      <c r="I211" s="648">
        <v>1001.77</v>
      </c>
      <c r="J211" s="645"/>
      <c r="K211" s="648">
        <v>1001.77</v>
      </c>
      <c r="L211" s="645"/>
      <c r="M211" s="652"/>
      <c r="N211" s="625">
        <v>150122</v>
      </c>
      <c r="O211" s="653"/>
      <c r="P211" s="646"/>
      <c r="Q211" s="607"/>
      <c r="R211" s="607"/>
      <c r="S211" s="587"/>
      <c r="T211" s="509"/>
      <c r="U211" s="510"/>
      <c r="V211" s="510"/>
      <c r="W211" s="510"/>
      <c r="X211" s="510"/>
      <c r="Y211" s="510"/>
      <c r="Z211" s="510"/>
      <c r="AA211" s="510"/>
      <c r="AB211" s="510"/>
      <c r="AC211" s="510"/>
      <c r="AD211" s="510"/>
      <c r="AE211" s="510"/>
      <c r="AF211" s="510"/>
      <c r="AG211" s="510"/>
      <c r="AH211" s="510"/>
      <c r="AI211" s="510"/>
      <c r="AJ211" s="510"/>
      <c r="AK211" s="510"/>
      <c r="AL211" s="510"/>
      <c r="AM211" s="510"/>
      <c r="AN211" s="510"/>
      <c r="AO211" s="510"/>
      <c r="AP211" s="510"/>
      <c r="AQ211" s="510"/>
      <c r="AR211" s="510"/>
      <c r="AS211" s="510"/>
      <c r="AT211" s="510"/>
      <c r="AU211" s="510"/>
      <c r="AV211" s="510"/>
      <c r="AW211" s="510"/>
      <c r="AX211" s="510"/>
      <c r="AY211" s="510"/>
      <c r="AZ211" s="510"/>
      <c r="BA211" s="510"/>
      <c r="BB211" s="510"/>
      <c r="BC211" s="510"/>
      <c r="BD211" s="510"/>
      <c r="BE211" s="510"/>
      <c r="BF211" s="510"/>
      <c r="BG211" s="510"/>
      <c r="BH211" s="510"/>
      <c r="BI211" s="510"/>
      <c r="BJ211" s="510"/>
      <c r="BK211" s="510"/>
      <c r="BL211" s="510"/>
      <c r="BM211" s="510"/>
      <c r="BN211" s="510"/>
      <c r="BO211" s="510"/>
    </row>
    <row r="212" spans="1:67" s="565" customFormat="1" ht="20.25" customHeight="1">
      <c r="A212" s="659" t="s">
        <v>548</v>
      </c>
      <c r="B212" s="681" t="s">
        <v>1517</v>
      </c>
      <c r="C212" s="682"/>
      <c r="D212" s="682"/>
      <c r="E212" s="683"/>
      <c r="F212" s="651" t="s">
        <v>1123</v>
      </c>
      <c r="G212" s="657">
        <v>1</v>
      </c>
      <c r="H212" s="645"/>
      <c r="I212" s="648">
        <v>85.17</v>
      </c>
      <c r="J212" s="645"/>
      <c r="K212" s="648">
        <v>85.17</v>
      </c>
      <c r="L212" s="645"/>
      <c r="M212" s="652"/>
      <c r="N212" s="625">
        <v>150626</v>
      </c>
      <c r="O212" s="653"/>
      <c r="P212" s="646"/>
      <c r="Q212" s="607"/>
      <c r="R212" s="607"/>
      <c r="S212" s="587"/>
      <c r="T212" s="509"/>
      <c r="U212" s="510"/>
      <c r="V212" s="510"/>
      <c r="W212" s="510"/>
      <c r="X212" s="510"/>
      <c r="Y212" s="510"/>
      <c r="Z212" s="510"/>
      <c r="AA212" s="510"/>
      <c r="AB212" s="510"/>
      <c r="AC212" s="510"/>
      <c r="AD212" s="510"/>
      <c r="AE212" s="510"/>
      <c r="AF212" s="510"/>
      <c r="AG212" s="510"/>
      <c r="AH212" s="510"/>
      <c r="AI212" s="510"/>
      <c r="AJ212" s="510"/>
      <c r="AK212" s="510"/>
      <c r="AL212" s="510"/>
      <c r="AM212" s="510"/>
      <c r="AN212" s="510"/>
      <c r="AO212" s="510"/>
      <c r="AP212" s="510"/>
      <c r="AQ212" s="510"/>
      <c r="AR212" s="510"/>
      <c r="AS212" s="510"/>
      <c r="AT212" s="510"/>
      <c r="AU212" s="510"/>
      <c r="AV212" s="510"/>
      <c r="AW212" s="510"/>
      <c r="AX212" s="510"/>
      <c r="AY212" s="510"/>
      <c r="AZ212" s="510"/>
      <c r="BA212" s="510"/>
      <c r="BB212" s="510"/>
      <c r="BC212" s="510"/>
      <c r="BD212" s="510"/>
      <c r="BE212" s="510"/>
      <c r="BF212" s="510"/>
      <c r="BG212" s="510"/>
      <c r="BH212" s="510"/>
      <c r="BI212" s="510"/>
      <c r="BJ212" s="510"/>
      <c r="BK212" s="510"/>
      <c r="BL212" s="510"/>
      <c r="BM212" s="510"/>
      <c r="BN212" s="510"/>
      <c r="BO212" s="510"/>
    </row>
    <row r="213" spans="1:67" s="565" customFormat="1" ht="9" customHeight="1">
      <c r="A213" s="659" t="s">
        <v>918</v>
      </c>
      <c r="B213" s="665" t="s">
        <v>1509</v>
      </c>
      <c r="C213" s="666"/>
      <c r="D213" s="666"/>
      <c r="E213" s="667"/>
      <c r="F213" s="624" t="s">
        <v>1123</v>
      </c>
      <c r="G213" s="649">
        <v>9</v>
      </c>
      <c r="H213" s="645"/>
      <c r="I213" s="650">
        <v>41.05</v>
      </c>
      <c r="J213" s="645"/>
      <c r="K213" s="658">
        <v>369.45</v>
      </c>
      <c r="L213" s="645"/>
      <c r="M213" s="652"/>
      <c r="N213" s="625">
        <v>150632</v>
      </c>
      <c r="O213" s="653"/>
      <c r="P213" s="646"/>
      <c r="Q213" s="654"/>
      <c r="R213" s="655"/>
      <c r="S213" s="656"/>
      <c r="T213" s="509"/>
      <c r="U213" s="510"/>
      <c r="V213" s="510"/>
      <c r="W213" s="510"/>
      <c r="X213" s="510"/>
      <c r="Y213" s="510"/>
      <c r="Z213" s="510"/>
      <c r="AA213" s="510"/>
      <c r="AB213" s="510"/>
      <c r="AC213" s="510"/>
      <c r="AD213" s="510"/>
      <c r="AE213" s="510"/>
      <c r="AF213" s="510"/>
      <c r="AG213" s="510"/>
      <c r="AH213" s="510"/>
      <c r="AI213" s="510"/>
      <c r="AJ213" s="510"/>
      <c r="AK213" s="510"/>
      <c r="AL213" s="510"/>
      <c r="AM213" s="510"/>
      <c r="AN213" s="510"/>
      <c r="AO213" s="510"/>
      <c r="AP213" s="510"/>
      <c r="AQ213" s="510"/>
      <c r="AR213" s="510"/>
      <c r="AS213" s="510"/>
      <c r="AT213" s="510"/>
      <c r="AU213" s="510"/>
      <c r="AV213" s="510"/>
      <c r="AW213" s="510"/>
      <c r="AX213" s="510"/>
      <c r="AY213" s="510"/>
      <c r="AZ213" s="510"/>
      <c r="BA213" s="510"/>
      <c r="BB213" s="510"/>
      <c r="BC213" s="510"/>
      <c r="BD213" s="510"/>
      <c r="BE213" s="510"/>
      <c r="BF213" s="510"/>
      <c r="BG213" s="510"/>
      <c r="BH213" s="510"/>
      <c r="BI213" s="510"/>
      <c r="BJ213" s="510"/>
      <c r="BK213" s="510"/>
      <c r="BL213" s="510"/>
      <c r="BM213" s="510"/>
      <c r="BN213" s="510"/>
      <c r="BO213" s="510"/>
    </row>
    <row r="214" spans="1:67" s="556" customFormat="1" ht="22.5" customHeight="1">
      <c r="A214" s="659" t="s">
        <v>1530</v>
      </c>
      <c r="B214" s="681" t="s">
        <v>1510</v>
      </c>
      <c r="C214" s="682"/>
      <c r="D214" s="682"/>
      <c r="E214" s="683"/>
      <c r="F214" s="651" t="s">
        <v>1123</v>
      </c>
      <c r="G214" s="649">
        <v>1</v>
      </c>
      <c r="H214" s="645"/>
      <c r="I214" s="648">
        <v>164.09</v>
      </c>
      <c r="J214" s="645"/>
      <c r="K214" s="648">
        <v>164.09</v>
      </c>
      <c r="L214" s="645"/>
      <c r="M214" s="652"/>
      <c r="N214" s="625">
        <v>150610</v>
      </c>
      <c r="O214" s="653"/>
      <c r="P214" s="646"/>
      <c r="Q214" s="607"/>
      <c r="R214" s="607"/>
      <c r="S214" s="587"/>
      <c r="T214" s="509"/>
      <c r="U214" s="510"/>
      <c r="V214" s="510"/>
      <c r="W214" s="510"/>
      <c r="X214" s="510"/>
      <c r="Y214" s="510"/>
      <c r="Z214" s="510"/>
      <c r="AA214" s="510"/>
      <c r="AB214" s="510"/>
      <c r="AC214" s="510"/>
      <c r="AD214" s="510"/>
      <c r="AE214" s="510"/>
      <c r="AF214" s="510"/>
      <c r="AG214" s="510"/>
      <c r="AH214" s="510"/>
      <c r="AI214" s="510"/>
      <c r="AJ214" s="510"/>
      <c r="AK214" s="510"/>
      <c r="AL214" s="510"/>
      <c r="AM214" s="510"/>
      <c r="AN214" s="510"/>
      <c r="AO214" s="510"/>
      <c r="AP214" s="510"/>
      <c r="AQ214" s="510"/>
      <c r="AR214" s="510"/>
      <c r="AS214" s="510"/>
      <c r="AT214" s="510"/>
      <c r="AU214" s="510"/>
      <c r="AV214" s="510"/>
      <c r="AW214" s="510"/>
      <c r="AX214" s="510"/>
      <c r="AY214" s="510"/>
      <c r="AZ214" s="510"/>
      <c r="BA214" s="510"/>
      <c r="BB214" s="510"/>
      <c r="BC214" s="510"/>
      <c r="BD214" s="510"/>
      <c r="BE214" s="510"/>
      <c r="BF214" s="510"/>
      <c r="BG214" s="510"/>
      <c r="BH214" s="510"/>
      <c r="BI214" s="510"/>
      <c r="BJ214" s="510"/>
      <c r="BK214" s="510"/>
      <c r="BL214" s="510"/>
      <c r="BM214" s="510"/>
      <c r="BN214" s="510"/>
      <c r="BO214" s="510"/>
    </row>
    <row r="215" spans="1:67" s="565" customFormat="1" ht="9" customHeight="1">
      <c r="A215" s="659" t="s">
        <v>1531</v>
      </c>
      <c r="B215" s="665" t="s">
        <v>1511</v>
      </c>
      <c r="C215" s="666"/>
      <c r="D215" s="666"/>
      <c r="E215" s="667"/>
      <c r="F215" s="624" t="s">
        <v>1512</v>
      </c>
      <c r="G215" s="649">
        <v>1</v>
      </c>
      <c r="H215" s="645"/>
      <c r="I215" s="650">
        <v>2412.04</v>
      </c>
      <c r="J215" s="645"/>
      <c r="K215" s="658">
        <v>2412.04</v>
      </c>
      <c r="L215" s="645"/>
      <c r="M215" s="652"/>
      <c r="N215" s="625">
        <v>150106</v>
      </c>
      <c r="O215" s="653"/>
      <c r="P215" s="646"/>
      <c r="Q215" s="654"/>
      <c r="R215" s="655"/>
      <c r="S215" s="656"/>
      <c r="T215" s="509"/>
      <c r="U215" s="510"/>
      <c r="V215" s="510"/>
      <c r="W215" s="510"/>
      <c r="X215" s="510"/>
      <c r="Y215" s="510"/>
      <c r="Z215" s="510"/>
      <c r="AA215" s="510"/>
      <c r="AB215" s="510"/>
      <c r="AC215" s="510"/>
      <c r="AD215" s="510"/>
      <c r="AE215" s="510"/>
      <c r="AF215" s="510"/>
      <c r="AG215" s="510"/>
      <c r="AH215" s="510"/>
      <c r="AI215" s="510"/>
      <c r="AJ215" s="510"/>
      <c r="AK215" s="510"/>
      <c r="AL215" s="510"/>
      <c r="AM215" s="510"/>
      <c r="AN215" s="510"/>
      <c r="AO215" s="510"/>
      <c r="AP215" s="510"/>
      <c r="AQ215" s="510"/>
      <c r="AR215" s="510"/>
      <c r="AS215" s="510"/>
      <c r="AT215" s="510"/>
      <c r="AU215" s="510"/>
      <c r="AV215" s="510"/>
      <c r="AW215" s="510"/>
      <c r="AX215" s="510"/>
      <c r="AY215" s="510"/>
      <c r="AZ215" s="510"/>
      <c r="BA215" s="510"/>
      <c r="BB215" s="510"/>
      <c r="BC215" s="510"/>
      <c r="BD215" s="510"/>
      <c r="BE215" s="510"/>
      <c r="BF215" s="510"/>
      <c r="BG215" s="510"/>
      <c r="BH215" s="510"/>
      <c r="BI215" s="510"/>
      <c r="BJ215" s="510"/>
      <c r="BK215" s="510"/>
      <c r="BL215" s="510"/>
      <c r="BM215" s="510"/>
      <c r="BN215" s="510"/>
      <c r="BO215" s="510"/>
    </row>
    <row r="216" spans="1:67" s="565" customFormat="1" ht="33.75" customHeight="1">
      <c r="A216" s="659" t="s">
        <v>1532</v>
      </c>
      <c r="B216" s="681" t="s">
        <v>1513</v>
      </c>
      <c r="C216" s="682"/>
      <c r="D216" s="682"/>
      <c r="E216" s="683"/>
      <c r="F216" s="651" t="s">
        <v>1497</v>
      </c>
      <c r="G216" s="649">
        <v>79.8</v>
      </c>
      <c r="H216" s="645"/>
      <c r="I216" s="648">
        <v>38.05</v>
      </c>
      <c r="J216" s="645"/>
      <c r="K216" s="648">
        <v>3036.39</v>
      </c>
      <c r="L216" s="645"/>
      <c r="M216" s="652"/>
      <c r="N216" s="625">
        <v>150701</v>
      </c>
      <c r="O216" s="653"/>
      <c r="P216" s="646"/>
      <c r="Q216" s="607"/>
      <c r="R216" s="607"/>
      <c r="S216" s="587"/>
      <c r="T216" s="509"/>
      <c r="U216" s="510"/>
      <c r="V216" s="510"/>
      <c r="W216" s="510"/>
      <c r="X216" s="510"/>
      <c r="Y216" s="510"/>
      <c r="Z216" s="510"/>
      <c r="AA216" s="510"/>
      <c r="AB216" s="510"/>
      <c r="AC216" s="510"/>
      <c r="AD216" s="510"/>
      <c r="AE216" s="510"/>
      <c r="AF216" s="510"/>
      <c r="AG216" s="510"/>
      <c r="AH216" s="510"/>
      <c r="AI216" s="510"/>
      <c r="AJ216" s="510"/>
      <c r="AK216" s="510"/>
      <c r="AL216" s="510"/>
      <c r="AM216" s="510"/>
      <c r="AN216" s="510"/>
      <c r="AO216" s="510"/>
      <c r="AP216" s="510"/>
      <c r="AQ216" s="510"/>
      <c r="AR216" s="510"/>
      <c r="AS216" s="510"/>
      <c r="AT216" s="510"/>
      <c r="AU216" s="510"/>
      <c r="AV216" s="510"/>
      <c r="AW216" s="510"/>
      <c r="AX216" s="510"/>
      <c r="AY216" s="510"/>
      <c r="AZ216" s="510"/>
      <c r="BA216" s="510"/>
      <c r="BB216" s="510"/>
      <c r="BC216" s="510"/>
      <c r="BD216" s="510"/>
      <c r="BE216" s="510"/>
      <c r="BF216" s="510"/>
      <c r="BG216" s="510"/>
      <c r="BH216" s="510"/>
      <c r="BI216" s="510"/>
      <c r="BJ216" s="510"/>
      <c r="BK216" s="510"/>
      <c r="BL216" s="510"/>
      <c r="BM216" s="510"/>
      <c r="BN216" s="510"/>
      <c r="BO216" s="510"/>
    </row>
    <row r="217" spans="1:67" s="565" customFormat="1" ht="20.25" customHeight="1">
      <c r="A217" s="659" t="s">
        <v>1533</v>
      </c>
      <c r="B217" s="681" t="s">
        <v>1514</v>
      </c>
      <c r="C217" s="682"/>
      <c r="D217" s="682"/>
      <c r="E217" s="683"/>
      <c r="F217" s="651" t="s">
        <v>1123</v>
      </c>
      <c r="G217" s="657">
        <v>1</v>
      </c>
      <c r="H217" s="645"/>
      <c r="I217" s="648">
        <v>2173.49</v>
      </c>
      <c r="J217" s="645"/>
      <c r="K217" s="648">
        <v>2173.49</v>
      </c>
      <c r="L217" s="645"/>
      <c r="M217" s="652"/>
      <c r="N217" s="625">
        <v>151705</v>
      </c>
      <c r="O217" s="653"/>
      <c r="P217" s="646"/>
      <c r="Q217" s="607"/>
      <c r="R217" s="607"/>
      <c r="S217" s="587"/>
      <c r="T217" s="509"/>
      <c r="U217" s="510"/>
      <c r="V217" s="510"/>
      <c r="W217" s="510"/>
      <c r="X217" s="510"/>
      <c r="Y217" s="510"/>
      <c r="Z217" s="510"/>
      <c r="AA217" s="510"/>
      <c r="AB217" s="510"/>
      <c r="AC217" s="510"/>
      <c r="AD217" s="510"/>
      <c r="AE217" s="510"/>
      <c r="AF217" s="510"/>
      <c r="AG217" s="510"/>
      <c r="AH217" s="510"/>
      <c r="AI217" s="510"/>
      <c r="AJ217" s="510"/>
      <c r="AK217" s="510"/>
      <c r="AL217" s="510"/>
      <c r="AM217" s="510"/>
      <c r="AN217" s="510"/>
      <c r="AO217" s="510"/>
      <c r="AP217" s="510"/>
      <c r="AQ217" s="510"/>
      <c r="AR217" s="510"/>
      <c r="AS217" s="510"/>
      <c r="AT217" s="510"/>
      <c r="AU217" s="510"/>
      <c r="AV217" s="510"/>
      <c r="AW217" s="510"/>
      <c r="AX217" s="510"/>
      <c r="AY217" s="510"/>
      <c r="AZ217" s="510"/>
      <c r="BA217" s="510"/>
      <c r="BB217" s="510"/>
      <c r="BC217" s="510"/>
      <c r="BD217" s="510"/>
      <c r="BE217" s="510"/>
      <c r="BF217" s="510"/>
      <c r="BG217" s="510"/>
      <c r="BH217" s="510"/>
      <c r="BI217" s="510"/>
      <c r="BJ217" s="510"/>
      <c r="BK217" s="510"/>
      <c r="BL217" s="510"/>
      <c r="BM217" s="510"/>
      <c r="BN217" s="510"/>
      <c r="BO217" s="510"/>
    </row>
    <row r="218" spans="1:67" s="565" customFormat="1" ht="9" customHeight="1">
      <c r="A218" s="659" t="s">
        <v>1534</v>
      </c>
      <c r="B218" s="665" t="s">
        <v>1515</v>
      </c>
      <c r="C218" s="666"/>
      <c r="D218" s="666"/>
      <c r="E218" s="667"/>
      <c r="F218" s="624" t="s">
        <v>1123</v>
      </c>
      <c r="G218" s="649">
        <v>8</v>
      </c>
      <c r="H218" s="645"/>
      <c r="I218" s="650">
        <v>16.2</v>
      </c>
      <c r="J218" s="645"/>
      <c r="K218" s="658">
        <v>129.6</v>
      </c>
      <c r="L218" s="645"/>
      <c r="M218" s="652"/>
      <c r="N218" s="625">
        <v>152006</v>
      </c>
      <c r="O218" s="653"/>
      <c r="P218" s="646"/>
      <c r="Q218" s="654"/>
      <c r="R218" s="655"/>
      <c r="S218" s="656"/>
      <c r="T218" s="509"/>
      <c r="U218" s="510"/>
      <c r="V218" s="510"/>
      <c r="W218" s="510"/>
      <c r="X218" s="510"/>
      <c r="Y218" s="510"/>
      <c r="Z218" s="510"/>
      <c r="AA218" s="510"/>
      <c r="AB218" s="510"/>
      <c r="AC218" s="510"/>
      <c r="AD218" s="510"/>
      <c r="AE218" s="510"/>
      <c r="AF218" s="510"/>
      <c r="AG218" s="510"/>
      <c r="AH218" s="510"/>
      <c r="AI218" s="510"/>
      <c r="AJ218" s="510"/>
      <c r="AK218" s="510"/>
      <c r="AL218" s="510"/>
      <c r="AM218" s="510"/>
      <c r="AN218" s="510"/>
      <c r="AO218" s="510"/>
      <c r="AP218" s="510"/>
      <c r="AQ218" s="510"/>
      <c r="AR218" s="510"/>
      <c r="AS218" s="510"/>
      <c r="AT218" s="510"/>
      <c r="AU218" s="510"/>
      <c r="AV218" s="510"/>
      <c r="AW218" s="510"/>
      <c r="AX218" s="510"/>
      <c r="AY218" s="510"/>
      <c r="AZ218" s="510"/>
      <c r="BA218" s="510"/>
      <c r="BB218" s="510"/>
      <c r="BC218" s="510"/>
      <c r="BD218" s="510"/>
      <c r="BE218" s="510"/>
      <c r="BF218" s="510"/>
      <c r="BG218" s="510"/>
      <c r="BH218" s="510"/>
      <c r="BI218" s="510"/>
      <c r="BJ218" s="510"/>
      <c r="BK218" s="510"/>
      <c r="BL218" s="510"/>
      <c r="BM218" s="510"/>
      <c r="BN218" s="510"/>
      <c r="BO218" s="510"/>
    </row>
    <row r="219" spans="1:67" s="565" customFormat="1" ht="8.25" customHeight="1">
      <c r="A219" s="573" t="s">
        <v>549</v>
      </c>
      <c r="B219" s="635" t="s">
        <v>1198</v>
      </c>
      <c r="C219" s="602"/>
      <c r="D219" s="602"/>
      <c r="E219" s="603"/>
      <c r="F219" s="574"/>
      <c r="G219" s="570"/>
      <c r="H219" s="566"/>
      <c r="I219" s="572">
        <f>S219</f>
        <v>0</v>
      </c>
      <c r="J219" s="577"/>
      <c r="K219" s="571">
        <f>G219*I219</f>
        <v>0</v>
      </c>
      <c r="L219" s="566"/>
      <c r="M219" s="582"/>
      <c r="N219" s="581"/>
      <c r="O219" s="583" t="s">
        <v>1313</v>
      </c>
      <c r="P219" s="567"/>
      <c r="Q219" s="584"/>
      <c r="R219" s="585">
        <f>(Q219*28%)</f>
        <v>0</v>
      </c>
      <c r="S219" s="586">
        <f>Q219+R219</f>
        <v>0</v>
      </c>
      <c r="T219" s="509"/>
      <c r="U219" s="510"/>
      <c r="V219" s="510"/>
      <c r="W219" s="510"/>
      <c r="X219" s="510"/>
      <c r="Y219" s="510"/>
      <c r="Z219" s="510"/>
      <c r="AA219" s="510"/>
      <c r="AB219" s="510"/>
      <c r="AC219" s="510"/>
      <c r="AD219" s="510"/>
      <c r="AE219" s="510"/>
      <c r="AF219" s="510"/>
      <c r="AG219" s="510"/>
      <c r="AH219" s="510"/>
      <c r="AI219" s="510"/>
      <c r="AJ219" s="510"/>
      <c r="AK219" s="510"/>
      <c r="AL219" s="510"/>
      <c r="AM219" s="510"/>
      <c r="AN219" s="510"/>
      <c r="AO219" s="510"/>
      <c r="AP219" s="510"/>
      <c r="AQ219" s="510"/>
      <c r="AR219" s="510"/>
      <c r="AS219" s="510"/>
      <c r="AT219" s="510"/>
      <c r="AU219" s="510"/>
      <c r="AV219" s="510"/>
      <c r="AW219" s="510"/>
      <c r="AX219" s="510"/>
      <c r="AY219" s="510"/>
      <c r="AZ219" s="510"/>
      <c r="BA219" s="510"/>
      <c r="BB219" s="510"/>
      <c r="BC219" s="510"/>
      <c r="BD219" s="510"/>
      <c r="BE219" s="510"/>
      <c r="BF219" s="510"/>
      <c r="BG219" s="510"/>
      <c r="BH219" s="510"/>
      <c r="BI219" s="510"/>
      <c r="BJ219" s="510"/>
      <c r="BK219" s="510"/>
      <c r="BL219" s="510"/>
      <c r="BM219" s="510"/>
      <c r="BN219" s="510"/>
      <c r="BO219" s="510"/>
    </row>
    <row r="220" spans="1:67" s="565" customFormat="1" ht="20.25" customHeight="1">
      <c r="A220" s="659" t="s">
        <v>550</v>
      </c>
      <c r="B220" s="681" t="s">
        <v>1449</v>
      </c>
      <c r="C220" s="682"/>
      <c r="D220" s="682"/>
      <c r="E220" s="683"/>
      <c r="F220" s="651" t="s">
        <v>1262</v>
      </c>
      <c r="G220" s="657">
        <v>1</v>
      </c>
      <c r="H220" s="645"/>
      <c r="I220" s="648">
        <v>127.75</v>
      </c>
      <c r="J220" s="645"/>
      <c r="K220" s="648">
        <f>G220*I220</f>
        <v>127.75</v>
      </c>
      <c r="L220" s="645"/>
      <c r="M220" s="652"/>
      <c r="N220" s="625"/>
      <c r="O220" s="653">
        <v>160604</v>
      </c>
      <c r="P220" s="646"/>
      <c r="Q220" s="607"/>
      <c r="R220" s="607"/>
      <c r="S220" s="587"/>
      <c r="T220" s="509"/>
      <c r="U220" s="510"/>
      <c r="V220" s="510"/>
      <c r="W220" s="510"/>
      <c r="X220" s="510"/>
      <c r="Y220" s="510"/>
      <c r="Z220" s="510"/>
      <c r="AA220" s="510"/>
      <c r="AB220" s="510"/>
      <c r="AC220" s="510"/>
      <c r="AD220" s="510"/>
      <c r="AE220" s="510"/>
      <c r="AF220" s="510"/>
      <c r="AG220" s="510"/>
      <c r="AH220" s="510"/>
      <c r="AI220" s="510"/>
      <c r="AJ220" s="510"/>
      <c r="AK220" s="510"/>
      <c r="AL220" s="510"/>
      <c r="AM220" s="510"/>
      <c r="AN220" s="510"/>
      <c r="AO220" s="510"/>
      <c r="AP220" s="510"/>
      <c r="AQ220" s="510"/>
      <c r="AR220" s="510"/>
      <c r="AS220" s="510"/>
      <c r="AT220" s="510"/>
      <c r="AU220" s="510"/>
      <c r="AV220" s="510"/>
      <c r="AW220" s="510"/>
      <c r="AX220" s="510"/>
      <c r="AY220" s="510"/>
      <c r="AZ220" s="510"/>
      <c r="BA220" s="510"/>
      <c r="BB220" s="510"/>
      <c r="BC220" s="510"/>
      <c r="BD220" s="510"/>
      <c r="BE220" s="510"/>
      <c r="BF220" s="510"/>
      <c r="BG220" s="510"/>
      <c r="BH220" s="510"/>
      <c r="BI220" s="510"/>
      <c r="BJ220" s="510"/>
      <c r="BK220" s="510"/>
      <c r="BL220" s="510"/>
      <c r="BM220" s="510"/>
      <c r="BN220" s="510"/>
      <c r="BO220" s="510"/>
    </row>
    <row r="221" spans="1:67" s="565" customFormat="1" ht="20.25" customHeight="1" thickBot="1">
      <c r="A221" s="659" t="s">
        <v>551</v>
      </c>
      <c r="B221" s="681" t="s">
        <v>1211</v>
      </c>
      <c r="C221" s="682"/>
      <c r="D221" s="682"/>
      <c r="E221" s="683"/>
      <c r="F221" s="651" t="s">
        <v>1123</v>
      </c>
      <c r="G221" s="657">
        <v>1</v>
      </c>
      <c r="H221" s="645"/>
      <c r="I221" s="648">
        <f>S221</f>
        <v>164.94080000000002</v>
      </c>
      <c r="J221" s="645"/>
      <c r="K221" s="648">
        <f>G221*I221</f>
        <v>164.94080000000002</v>
      </c>
      <c r="L221" s="645"/>
      <c r="M221" s="652">
        <f>SUM(K192:K221)</f>
        <v>48717.25629999999</v>
      </c>
      <c r="N221" s="625"/>
      <c r="O221" s="653" t="s">
        <v>1314</v>
      </c>
      <c r="P221" s="646"/>
      <c r="Q221" s="607" t="s">
        <v>1199</v>
      </c>
      <c r="R221" s="607">
        <f>(Q221*28%)</f>
        <v>36.08080000000001</v>
      </c>
      <c r="S221" s="587">
        <f>Q221+R221</f>
        <v>164.94080000000002</v>
      </c>
      <c r="T221" s="509"/>
      <c r="U221" s="510"/>
      <c r="V221" s="510"/>
      <c r="W221" s="510"/>
      <c r="X221" s="510"/>
      <c r="Y221" s="510"/>
      <c r="Z221" s="510"/>
      <c r="AA221" s="510"/>
      <c r="AB221" s="510"/>
      <c r="AC221" s="510"/>
      <c r="AD221" s="510"/>
      <c r="AE221" s="510"/>
      <c r="AF221" s="510"/>
      <c r="AG221" s="510"/>
      <c r="AH221" s="510"/>
      <c r="AI221" s="510"/>
      <c r="AJ221" s="510"/>
      <c r="AK221" s="510"/>
      <c r="AL221" s="510"/>
      <c r="AM221" s="510"/>
      <c r="AN221" s="510"/>
      <c r="AO221" s="510"/>
      <c r="AP221" s="510"/>
      <c r="AQ221" s="510"/>
      <c r="AR221" s="510"/>
      <c r="AS221" s="510"/>
      <c r="AT221" s="510"/>
      <c r="AU221" s="510"/>
      <c r="AV221" s="510"/>
      <c r="AW221" s="510"/>
      <c r="AX221" s="510"/>
      <c r="AY221" s="510"/>
      <c r="AZ221" s="510"/>
      <c r="BA221" s="510"/>
      <c r="BB221" s="510"/>
      <c r="BC221" s="510"/>
      <c r="BD221" s="510"/>
      <c r="BE221" s="510"/>
      <c r="BF221" s="510"/>
      <c r="BG221" s="510"/>
      <c r="BH221" s="510"/>
      <c r="BI221" s="510"/>
      <c r="BJ221" s="510"/>
      <c r="BK221" s="510"/>
      <c r="BL221" s="510"/>
      <c r="BM221" s="510"/>
      <c r="BN221" s="510"/>
      <c r="BO221" s="510"/>
    </row>
    <row r="222" spans="1:17" ht="15" customHeight="1" thickTop="1">
      <c r="A222" s="398" t="str">
        <f>A31</f>
        <v>DATA: 19/08/2014</v>
      </c>
      <c r="B222" s="385"/>
      <c r="C222" s="386" t="s">
        <v>941</v>
      </c>
      <c r="D222" s="385"/>
      <c r="E222" s="387"/>
      <c r="F222" s="498" t="s">
        <v>952</v>
      </c>
      <c r="G222" s="387"/>
      <c r="H222" s="385" t="s">
        <v>1124</v>
      </c>
      <c r="I222" s="387"/>
      <c r="J222" s="385"/>
      <c r="K222" s="426">
        <f>SUM(J188:K221)</f>
        <v>292681.4893999999</v>
      </c>
      <c r="L222" s="385"/>
      <c r="M222" s="426">
        <f>SUM(L188:M221)</f>
        <v>292681.4894</v>
      </c>
      <c r="N222" s="526"/>
      <c r="O222" s="411"/>
      <c r="Q222" s="400"/>
    </row>
    <row r="223" spans="1:17" ht="15" customHeight="1" thickBot="1">
      <c r="A223" s="427"/>
      <c r="B223" s="388"/>
      <c r="C223" s="389"/>
      <c r="D223" s="390"/>
      <c r="E223" s="391"/>
      <c r="F223" s="499"/>
      <c r="G223" s="391"/>
      <c r="H223" s="390" t="s">
        <v>960</v>
      </c>
      <c r="I223" s="391"/>
      <c r="J223" s="390"/>
      <c r="K223" s="428"/>
      <c r="L223" s="390"/>
      <c r="M223" s="429"/>
      <c r="N223" s="526"/>
      <c r="O223" s="411"/>
      <c r="Q223" s="400"/>
    </row>
    <row r="224" ht="16.5" customHeight="1" thickBot="1" thickTop="1">
      <c r="E224" s="371" t="s">
        <v>953</v>
      </c>
    </row>
    <row r="225" spans="1:15" ht="18" customHeight="1" thickTop="1">
      <c r="A225" s="397"/>
      <c r="B225" s="372" t="s">
        <v>944</v>
      </c>
      <c r="C225" s="373"/>
      <c r="D225" s="374" t="str">
        <f>D2</f>
        <v>OBRA/SERVIÇO: REFORMA DA ESCOLA DE SANTO EDUARDO</v>
      </c>
      <c r="E225" s="374"/>
      <c r="F225" s="498"/>
      <c r="G225" s="374"/>
      <c r="H225" s="690" t="s">
        <v>1121</v>
      </c>
      <c r="I225" s="691"/>
      <c r="J225" s="691"/>
      <c r="K225" s="692"/>
      <c r="L225" s="398"/>
      <c r="M225" s="399" t="s">
        <v>942</v>
      </c>
      <c r="N225" s="531"/>
      <c r="O225" s="400"/>
    </row>
    <row r="226" spans="1:15" ht="18" customHeight="1" thickBot="1">
      <c r="A226" s="401"/>
      <c r="B226" s="375" t="s">
        <v>945</v>
      </c>
      <c r="C226" s="376"/>
      <c r="D226" s="377"/>
      <c r="E226" s="377"/>
      <c r="G226" s="377"/>
      <c r="H226" s="684" t="str">
        <f>H3</f>
        <v>IOPES - AGOSTO/2014 (DATA BASE)</v>
      </c>
      <c r="I226" s="685"/>
      <c r="J226" s="685"/>
      <c r="K226" s="686"/>
      <c r="L226" s="402"/>
      <c r="M226" s="403" t="s">
        <v>1214</v>
      </c>
      <c r="N226" s="532"/>
      <c r="O226" s="404"/>
    </row>
    <row r="227" spans="1:15" ht="18" customHeight="1" thickTop="1">
      <c r="A227" s="401"/>
      <c r="B227" s="378" t="s">
        <v>946</v>
      </c>
      <c r="C227" s="376"/>
      <c r="D227" s="377" t="str">
        <f>D4</f>
        <v>LOCAL: LOCALIDADE DE SANTO EDUARDO - PRESIDENTE KENNEDY - ES</v>
      </c>
      <c r="E227" s="377"/>
      <c r="G227" s="377"/>
      <c r="H227" s="401" t="s">
        <v>947</v>
      </c>
      <c r="J227" s="401"/>
      <c r="L227" s="401"/>
      <c r="M227" s="405"/>
      <c r="N227" s="533"/>
      <c r="O227" s="406"/>
    </row>
    <row r="228" spans="1:15" ht="15" customHeight="1" thickBot="1">
      <c r="A228" s="407"/>
      <c r="B228" s="379"/>
      <c r="C228" s="380"/>
      <c r="D228" s="381"/>
      <c r="E228" s="381"/>
      <c r="F228" s="499"/>
      <c r="G228" s="381"/>
      <c r="H228" s="436" t="s">
        <v>948</v>
      </c>
      <c r="I228" s="437"/>
      <c r="J228" s="436"/>
      <c r="K228" s="438">
        <f>K222</f>
        <v>292681.4893999999</v>
      </c>
      <c r="L228" s="439"/>
      <c r="M228" s="428">
        <f>M222</f>
        <v>292681.4894</v>
      </c>
      <c r="N228" s="526"/>
      <c r="O228" s="411"/>
    </row>
    <row r="229" spans="1:15" ht="15" customHeight="1" thickTop="1">
      <c r="A229" s="412"/>
      <c r="B229" s="382"/>
      <c r="C229" s="382"/>
      <c r="D229" s="382"/>
      <c r="E229" s="382"/>
      <c r="F229" s="500"/>
      <c r="G229" s="413"/>
      <c r="H229" s="414"/>
      <c r="I229" s="415"/>
      <c r="J229" s="415" t="s">
        <v>955</v>
      </c>
      <c r="K229" s="415"/>
      <c r="L229" s="415"/>
      <c r="M229" s="416"/>
      <c r="N229" s="425"/>
      <c r="O229" s="393"/>
    </row>
    <row r="230" spans="1:16" ht="15" customHeight="1">
      <c r="A230" s="412" t="s">
        <v>949</v>
      </c>
      <c r="B230" s="382"/>
      <c r="C230" s="383" t="s">
        <v>950</v>
      </c>
      <c r="D230" s="382"/>
      <c r="E230" s="382"/>
      <c r="F230" s="501" t="s">
        <v>18</v>
      </c>
      <c r="G230" s="413" t="s">
        <v>956</v>
      </c>
      <c r="H230" s="417" t="s">
        <v>957</v>
      </c>
      <c r="I230" s="417"/>
      <c r="J230" s="687" t="s">
        <v>462</v>
      </c>
      <c r="K230" s="688"/>
      <c r="L230" s="687" t="s">
        <v>943</v>
      </c>
      <c r="M230" s="689"/>
      <c r="N230" s="417"/>
      <c r="O230" s="418"/>
      <c r="P230" s="419"/>
    </row>
    <row r="231" spans="1:16" ht="6" customHeight="1" thickBot="1">
      <c r="A231" s="420"/>
      <c r="B231" s="384"/>
      <c r="C231" s="384"/>
      <c r="D231" s="384"/>
      <c r="E231" s="384"/>
      <c r="F231" s="502"/>
      <c r="G231" s="422"/>
      <c r="H231" s="384"/>
      <c r="I231" s="384"/>
      <c r="J231" s="421"/>
      <c r="K231" s="423"/>
      <c r="L231" s="384"/>
      <c r="M231" s="424"/>
      <c r="N231" s="425"/>
      <c r="O231" s="425"/>
      <c r="P231" s="419"/>
    </row>
    <row r="232" spans="1:67" s="565" customFormat="1" ht="8.25" customHeight="1" thickTop="1">
      <c r="A232" s="573" t="s">
        <v>576</v>
      </c>
      <c r="B232" s="635" t="s">
        <v>1201</v>
      </c>
      <c r="C232" s="602"/>
      <c r="D232" s="602"/>
      <c r="E232" s="603"/>
      <c r="F232" s="574"/>
      <c r="G232" s="570"/>
      <c r="H232" s="566"/>
      <c r="I232" s="572"/>
      <c r="J232" s="577"/>
      <c r="K232" s="571">
        <f>G232*I232</f>
        <v>0</v>
      </c>
      <c r="L232" s="566"/>
      <c r="M232" s="582"/>
      <c r="N232" s="581"/>
      <c r="O232" s="583" t="s">
        <v>1315</v>
      </c>
      <c r="P232" s="567"/>
      <c r="Q232" s="584" t="s">
        <v>1200</v>
      </c>
      <c r="R232" s="585">
        <f>(Q232*28%)</f>
        <v>35.2128</v>
      </c>
      <c r="S232" s="586">
        <f>Q232+R232</f>
        <v>160.9728</v>
      </c>
      <c r="T232" s="509"/>
      <c r="U232" s="510"/>
      <c r="V232" s="510"/>
      <c r="W232" s="510"/>
      <c r="X232" s="510"/>
      <c r="Y232" s="510"/>
      <c r="Z232" s="510"/>
      <c r="AA232" s="510"/>
      <c r="AB232" s="510"/>
      <c r="AC232" s="510"/>
      <c r="AD232" s="510"/>
      <c r="AE232" s="510"/>
      <c r="AF232" s="510"/>
      <c r="AG232" s="510"/>
      <c r="AH232" s="510"/>
      <c r="AI232" s="510"/>
      <c r="AJ232" s="510"/>
      <c r="AK232" s="510"/>
      <c r="AL232" s="510"/>
      <c r="AM232" s="510"/>
      <c r="AN232" s="510"/>
      <c r="AO232" s="510"/>
      <c r="AP232" s="510"/>
      <c r="AQ232" s="510"/>
      <c r="AR232" s="510"/>
      <c r="AS232" s="510"/>
      <c r="AT232" s="510"/>
      <c r="AU232" s="510"/>
      <c r="AV232" s="510"/>
      <c r="AW232" s="510"/>
      <c r="AX232" s="510"/>
      <c r="AY232" s="510"/>
      <c r="AZ232" s="510"/>
      <c r="BA232" s="510"/>
      <c r="BB232" s="510"/>
      <c r="BC232" s="510"/>
      <c r="BD232" s="510"/>
      <c r="BE232" s="510"/>
      <c r="BF232" s="510"/>
      <c r="BG232" s="510"/>
      <c r="BH232" s="510"/>
      <c r="BI232" s="510"/>
      <c r="BJ232" s="510"/>
      <c r="BK232" s="510"/>
      <c r="BL232" s="510"/>
      <c r="BM232" s="510"/>
      <c r="BN232" s="510"/>
      <c r="BO232" s="510"/>
    </row>
    <row r="233" spans="1:67" s="565" customFormat="1" ht="8.25" customHeight="1">
      <c r="A233" s="573" t="s">
        <v>577</v>
      </c>
      <c r="B233" s="635" t="s">
        <v>1202</v>
      </c>
      <c r="C233" s="602"/>
      <c r="D233" s="602"/>
      <c r="E233" s="603"/>
      <c r="F233" s="574"/>
      <c r="G233" s="570"/>
      <c r="H233" s="566"/>
      <c r="I233" s="572"/>
      <c r="J233" s="577"/>
      <c r="K233" s="571"/>
      <c r="L233" s="566"/>
      <c r="M233" s="582"/>
      <c r="N233" s="581"/>
      <c r="O233" s="583" t="s">
        <v>1317</v>
      </c>
      <c r="P233" s="567"/>
      <c r="Q233" s="584"/>
      <c r="R233" s="585"/>
      <c r="S233" s="586"/>
      <c r="T233" s="509"/>
      <c r="U233" s="510"/>
      <c r="V233" s="510"/>
      <c r="W233" s="510"/>
      <c r="X233" s="510"/>
      <c r="Y233" s="510"/>
      <c r="Z233" s="510"/>
      <c r="AA233" s="510"/>
      <c r="AB233" s="510"/>
      <c r="AC233" s="510"/>
      <c r="AD233" s="510"/>
      <c r="AE233" s="510"/>
      <c r="AF233" s="510"/>
      <c r="AG233" s="510"/>
      <c r="AH233" s="510"/>
      <c r="AI233" s="510"/>
      <c r="AJ233" s="510"/>
      <c r="AK233" s="510"/>
      <c r="AL233" s="510"/>
      <c r="AM233" s="510"/>
      <c r="AN233" s="510"/>
      <c r="AO233" s="510"/>
      <c r="AP233" s="510"/>
      <c r="AQ233" s="510"/>
      <c r="AR233" s="510"/>
      <c r="AS233" s="510"/>
      <c r="AT233" s="510"/>
      <c r="AU233" s="510"/>
      <c r="AV233" s="510"/>
      <c r="AW233" s="510"/>
      <c r="AX233" s="510"/>
      <c r="AY233" s="510"/>
      <c r="AZ233" s="510"/>
      <c r="BA233" s="510"/>
      <c r="BB233" s="510"/>
      <c r="BC233" s="510"/>
      <c r="BD233" s="510"/>
      <c r="BE233" s="510"/>
      <c r="BF233" s="510"/>
      <c r="BG233" s="510"/>
      <c r="BH233" s="510"/>
      <c r="BI233" s="510"/>
      <c r="BJ233" s="510"/>
      <c r="BK233" s="510"/>
      <c r="BL233" s="510"/>
      <c r="BM233" s="510"/>
      <c r="BN233" s="510"/>
      <c r="BO233" s="510"/>
    </row>
    <row r="234" spans="1:67" s="556" customFormat="1" ht="21" customHeight="1">
      <c r="A234" s="555" t="s">
        <v>578</v>
      </c>
      <c r="B234" s="662" t="s">
        <v>1316</v>
      </c>
      <c r="C234" s="663"/>
      <c r="D234" s="663"/>
      <c r="E234" s="664"/>
      <c r="F234" s="563" t="s">
        <v>1262</v>
      </c>
      <c r="G234" s="561">
        <v>2</v>
      </c>
      <c r="H234" s="557"/>
      <c r="I234" s="562">
        <v>289.31</v>
      </c>
      <c r="J234" s="557"/>
      <c r="K234" s="560">
        <f>G234*I234</f>
        <v>578.62</v>
      </c>
      <c r="L234" s="557"/>
      <c r="M234" s="441"/>
      <c r="N234" s="535"/>
      <c r="O234" s="547" t="s">
        <v>1318</v>
      </c>
      <c r="Q234" s="558" t="s">
        <v>1203</v>
      </c>
      <c r="R234" s="510">
        <f>(Q234*28%)</f>
        <v>35.2156</v>
      </c>
      <c r="S234" s="510">
        <f>Q234+R234</f>
        <v>160.9856</v>
      </c>
      <c r="T234" s="509"/>
      <c r="U234" s="510"/>
      <c r="V234" s="510"/>
      <c r="W234" s="510"/>
      <c r="X234" s="510"/>
      <c r="Y234" s="510"/>
      <c r="Z234" s="510"/>
      <c r="AA234" s="510"/>
      <c r="AB234" s="510"/>
      <c r="AC234" s="510"/>
      <c r="AD234" s="510"/>
      <c r="AE234" s="510"/>
      <c r="AF234" s="510"/>
      <c r="AG234" s="510"/>
      <c r="AH234" s="510"/>
      <c r="AI234" s="510"/>
      <c r="AJ234" s="510"/>
      <c r="AK234" s="510"/>
      <c r="AL234" s="510"/>
      <c r="AM234" s="510"/>
      <c r="AN234" s="510"/>
      <c r="AO234" s="510"/>
      <c r="AP234" s="510"/>
      <c r="AQ234" s="510"/>
      <c r="AR234" s="510"/>
      <c r="AS234" s="510"/>
      <c r="AT234" s="510"/>
      <c r="AU234" s="510"/>
      <c r="AV234" s="510"/>
      <c r="AW234" s="510"/>
      <c r="AX234" s="510"/>
      <c r="AY234" s="510"/>
      <c r="AZ234" s="510"/>
      <c r="BA234" s="510"/>
      <c r="BB234" s="510"/>
      <c r="BC234" s="510"/>
      <c r="BD234" s="510"/>
      <c r="BE234" s="510"/>
      <c r="BF234" s="510"/>
      <c r="BG234" s="510"/>
      <c r="BH234" s="510"/>
      <c r="BI234" s="510"/>
      <c r="BJ234" s="510"/>
      <c r="BK234" s="510"/>
      <c r="BL234" s="510"/>
      <c r="BM234" s="510"/>
      <c r="BN234" s="510"/>
      <c r="BO234" s="510"/>
    </row>
    <row r="235" spans="1:67" s="565" customFormat="1" ht="21" customHeight="1">
      <c r="A235" s="564" t="s">
        <v>579</v>
      </c>
      <c r="B235" s="662" t="s">
        <v>1212</v>
      </c>
      <c r="C235" s="663"/>
      <c r="D235" s="663"/>
      <c r="E235" s="664"/>
      <c r="F235" s="574" t="s">
        <v>1262</v>
      </c>
      <c r="G235" s="571">
        <v>2</v>
      </c>
      <c r="H235" s="566"/>
      <c r="I235" s="572">
        <v>96.88</v>
      </c>
      <c r="J235" s="566"/>
      <c r="K235" s="569">
        <f>G235*I235</f>
        <v>193.76</v>
      </c>
      <c r="L235" s="566"/>
      <c r="M235" s="441"/>
      <c r="N235" s="535"/>
      <c r="O235" s="547" t="s">
        <v>1319</v>
      </c>
      <c r="Q235" s="567" t="s">
        <v>1204</v>
      </c>
      <c r="R235" s="510">
        <f>(Q235*28%)</f>
        <v>35.2184</v>
      </c>
      <c r="S235" s="510">
        <f>Q235+R235</f>
        <v>160.9984</v>
      </c>
      <c r="T235" s="509"/>
      <c r="U235" s="510"/>
      <c r="V235" s="510"/>
      <c r="W235" s="510"/>
      <c r="X235" s="510"/>
      <c r="Y235" s="510"/>
      <c r="Z235" s="510"/>
      <c r="AA235" s="510"/>
      <c r="AB235" s="510"/>
      <c r="AC235" s="510"/>
      <c r="AD235" s="510"/>
      <c r="AE235" s="510"/>
      <c r="AF235" s="510"/>
      <c r="AG235" s="510"/>
      <c r="AH235" s="510"/>
      <c r="AI235" s="510"/>
      <c r="AJ235" s="510"/>
      <c r="AK235" s="510"/>
      <c r="AL235" s="510"/>
      <c r="AM235" s="510"/>
      <c r="AN235" s="510"/>
      <c r="AO235" s="510"/>
      <c r="AP235" s="510"/>
      <c r="AQ235" s="510"/>
      <c r="AR235" s="510"/>
      <c r="AS235" s="510"/>
      <c r="AT235" s="510"/>
      <c r="AU235" s="510"/>
      <c r="AV235" s="510"/>
      <c r="AW235" s="510"/>
      <c r="AX235" s="510"/>
      <c r="AY235" s="510"/>
      <c r="AZ235" s="510"/>
      <c r="BA235" s="510"/>
      <c r="BB235" s="510"/>
      <c r="BC235" s="510"/>
      <c r="BD235" s="510"/>
      <c r="BE235" s="510"/>
      <c r="BF235" s="510"/>
      <c r="BG235" s="510"/>
      <c r="BH235" s="510"/>
      <c r="BI235" s="510"/>
      <c r="BJ235" s="510"/>
      <c r="BK235" s="510"/>
      <c r="BL235" s="510"/>
      <c r="BM235" s="510"/>
      <c r="BN235" s="510"/>
      <c r="BO235" s="510"/>
    </row>
    <row r="236" spans="1:67" s="565" customFormat="1" ht="8.25" customHeight="1">
      <c r="A236" s="573" t="s">
        <v>581</v>
      </c>
      <c r="B236" s="635" t="s">
        <v>1320</v>
      </c>
      <c r="C236" s="602"/>
      <c r="D236" s="602"/>
      <c r="E236" s="603"/>
      <c r="F236" s="574"/>
      <c r="G236" s="570"/>
      <c r="H236" s="566"/>
      <c r="I236" s="572"/>
      <c r="J236" s="577"/>
      <c r="K236" s="571"/>
      <c r="L236" s="566"/>
      <c r="M236" s="582"/>
      <c r="N236" s="581"/>
      <c r="O236" s="583" t="s">
        <v>1321</v>
      </c>
      <c r="P236" s="567"/>
      <c r="Q236" s="584" t="s">
        <v>1205</v>
      </c>
      <c r="R236" s="585">
        <f>(Q236*28%)</f>
        <v>62.753600000000006</v>
      </c>
      <c r="S236" s="586">
        <f>Q236+R236</f>
        <v>286.8736</v>
      </c>
      <c r="T236" s="509"/>
      <c r="U236" s="510"/>
      <c r="V236" s="510"/>
      <c r="W236" s="510"/>
      <c r="X236" s="510"/>
      <c r="Y236" s="510"/>
      <c r="Z236" s="510"/>
      <c r="AA236" s="510"/>
      <c r="AB236" s="510"/>
      <c r="AC236" s="510"/>
      <c r="AD236" s="510"/>
      <c r="AE236" s="510"/>
      <c r="AF236" s="510"/>
      <c r="AG236" s="510"/>
      <c r="AH236" s="510"/>
      <c r="AI236" s="510"/>
      <c r="AJ236" s="510"/>
      <c r="AK236" s="510"/>
      <c r="AL236" s="510"/>
      <c r="AM236" s="510"/>
      <c r="AN236" s="510"/>
      <c r="AO236" s="510"/>
      <c r="AP236" s="510"/>
      <c r="AQ236" s="510"/>
      <c r="AR236" s="510"/>
      <c r="AS236" s="510"/>
      <c r="AT236" s="510"/>
      <c r="AU236" s="510"/>
      <c r="AV236" s="510"/>
      <c r="AW236" s="510"/>
      <c r="AX236" s="510"/>
      <c r="AY236" s="510"/>
      <c r="AZ236" s="510"/>
      <c r="BA236" s="510"/>
      <c r="BB236" s="510"/>
      <c r="BC236" s="510"/>
      <c r="BD236" s="510"/>
      <c r="BE236" s="510"/>
      <c r="BF236" s="510"/>
      <c r="BG236" s="510"/>
      <c r="BH236" s="510"/>
      <c r="BI236" s="510"/>
      <c r="BJ236" s="510"/>
      <c r="BK236" s="510"/>
      <c r="BL236" s="510"/>
      <c r="BM236" s="510"/>
      <c r="BN236" s="510"/>
      <c r="BO236" s="510"/>
    </row>
    <row r="237" spans="1:67" s="565" customFormat="1" ht="9" customHeight="1">
      <c r="A237" s="659" t="s">
        <v>582</v>
      </c>
      <c r="B237" s="665" t="s">
        <v>1518</v>
      </c>
      <c r="C237" s="666"/>
      <c r="D237" s="666"/>
      <c r="E237" s="667"/>
      <c r="F237" s="624" t="s">
        <v>1123</v>
      </c>
      <c r="G237" s="649">
        <v>4</v>
      </c>
      <c r="H237" s="645"/>
      <c r="I237" s="650">
        <v>66.1</v>
      </c>
      <c r="J237" s="645"/>
      <c r="K237" s="658">
        <f>G237*I237</f>
        <v>264.4</v>
      </c>
      <c r="L237" s="645"/>
      <c r="M237" s="652"/>
      <c r="N237" s="625"/>
      <c r="O237" s="653" t="s">
        <v>1323</v>
      </c>
      <c r="P237" s="646"/>
      <c r="Q237" s="654" t="s">
        <v>1206</v>
      </c>
      <c r="R237" s="655">
        <f>(Q237*28%)</f>
        <v>33.32</v>
      </c>
      <c r="S237" s="656">
        <f>Q237+R237</f>
        <v>152.32</v>
      </c>
      <c r="T237" s="509"/>
      <c r="U237" s="510"/>
      <c r="V237" s="510"/>
      <c r="W237" s="510"/>
      <c r="X237" s="510"/>
      <c r="Y237" s="510"/>
      <c r="Z237" s="510"/>
      <c r="AA237" s="510"/>
      <c r="AB237" s="510"/>
      <c r="AC237" s="510"/>
      <c r="AD237" s="510"/>
      <c r="AE237" s="510"/>
      <c r="AF237" s="510"/>
      <c r="AG237" s="510"/>
      <c r="AH237" s="510"/>
      <c r="AI237" s="510"/>
      <c r="AJ237" s="510"/>
      <c r="AK237" s="510"/>
      <c r="AL237" s="510"/>
      <c r="AM237" s="510"/>
      <c r="AN237" s="510"/>
      <c r="AO237" s="510"/>
      <c r="AP237" s="510"/>
      <c r="AQ237" s="510"/>
      <c r="AR237" s="510"/>
      <c r="AS237" s="510"/>
      <c r="AT237" s="510"/>
      <c r="AU237" s="510"/>
      <c r="AV237" s="510"/>
      <c r="AW237" s="510"/>
      <c r="AX237" s="510"/>
      <c r="AY237" s="510"/>
      <c r="AZ237" s="510"/>
      <c r="BA237" s="510"/>
      <c r="BB237" s="510"/>
      <c r="BC237" s="510"/>
      <c r="BD237" s="510"/>
      <c r="BE237" s="510"/>
      <c r="BF237" s="510"/>
      <c r="BG237" s="510"/>
      <c r="BH237" s="510"/>
      <c r="BI237" s="510"/>
      <c r="BJ237" s="510"/>
      <c r="BK237" s="510"/>
      <c r="BL237" s="510"/>
      <c r="BM237" s="510"/>
      <c r="BN237" s="510"/>
      <c r="BO237" s="510"/>
    </row>
    <row r="238" spans="1:67" s="556" customFormat="1" ht="22.5" customHeight="1">
      <c r="A238" s="659" t="s">
        <v>583</v>
      </c>
      <c r="B238" s="662" t="s">
        <v>1322</v>
      </c>
      <c r="C238" s="663"/>
      <c r="D238" s="663"/>
      <c r="E238" s="664"/>
      <c r="F238" s="563" t="s">
        <v>1262</v>
      </c>
      <c r="G238" s="561">
        <v>1</v>
      </c>
      <c r="H238" s="557"/>
      <c r="I238" s="562">
        <v>2313.06</v>
      </c>
      <c r="J238" s="557"/>
      <c r="K238" s="560">
        <f>G238*I238</f>
        <v>2313.06</v>
      </c>
      <c r="L238" s="557"/>
      <c r="M238" s="441">
        <f>SUM(K232:K238)</f>
        <v>3349.84</v>
      </c>
      <c r="N238" s="535"/>
      <c r="O238" s="547" t="s">
        <v>1324</v>
      </c>
      <c r="Q238" s="558" t="s">
        <v>1207</v>
      </c>
      <c r="R238" s="510">
        <f>(Q238*28%)</f>
        <v>19.5188</v>
      </c>
      <c r="S238" s="510">
        <f>Q238+R238</f>
        <v>89.22879999999999</v>
      </c>
      <c r="T238" s="509"/>
      <c r="U238" s="510"/>
      <c r="V238" s="510"/>
      <c r="W238" s="510"/>
      <c r="X238" s="510"/>
      <c r="Y238" s="510"/>
      <c r="Z238" s="510"/>
      <c r="AA238" s="510"/>
      <c r="AB238" s="510"/>
      <c r="AC238" s="510"/>
      <c r="AD238" s="510"/>
      <c r="AE238" s="510"/>
      <c r="AF238" s="510"/>
      <c r="AG238" s="510"/>
      <c r="AH238" s="510"/>
      <c r="AI238" s="510"/>
      <c r="AJ238" s="510"/>
      <c r="AK238" s="510"/>
      <c r="AL238" s="510"/>
      <c r="AM238" s="510"/>
      <c r="AN238" s="510"/>
      <c r="AO238" s="510"/>
      <c r="AP238" s="510"/>
      <c r="AQ238" s="510"/>
      <c r="AR238" s="510"/>
      <c r="AS238" s="510"/>
      <c r="AT238" s="510"/>
      <c r="AU238" s="510"/>
      <c r="AV238" s="510"/>
      <c r="AW238" s="510"/>
      <c r="AX238" s="510"/>
      <c r="AY238" s="510"/>
      <c r="AZ238" s="510"/>
      <c r="BA238" s="510"/>
      <c r="BB238" s="510"/>
      <c r="BC238" s="510"/>
      <c r="BD238" s="510"/>
      <c r="BE238" s="510"/>
      <c r="BF238" s="510"/>
      <c r="BG238" s="510"/>
      <c r="BH238" s="510"/>
      <c r="BI238" s="510"/>
      <c r="BJ238" s="510"/>
      <c r="BK238" s="510"/>
      <c r="BL238" s="510"/>
      <c r="BM238" s="510"/>
      <c r="BN238" s="510"/>
      <c r="BO238" s="510"/>
    </row>
    <row r="239" spans="1:67" s="565" customFormat="1" ht="8.25" customHeight="1">
      <c r="A239" s="573" t="s">
        <v>604</v>
      </c>
      <c r="B239" s="635" t="s">
        <v>964</v>
      </c>
      <c r="C239" s="602"/>
      <c r="D239" s="602"/>
      <c r="E239" s="603"/>
      <c r="F239" s="574"/>
      <c r="G239" s="570"/>
      <c r="H239" s="566"/>
      <c r="I239" s="572">
        <f>S239</f>
        <v>0</v>
      </c>
      <c r="J239" s="577"/>
      <c r="K239" s="571">
        <f aca="true" t="shared" si="5" ref="K239:K263">G239*I239</f>
        <v>0</v>
      </c>
      <c r="L239" s="566"/>
      <c r="M239" s="582"/>
      <c r="N239" s="581"/>
      <c r="O239" s="583" t="s">
        <v>1325</v>
      </c>
      <c r="P239" s="567"/>
      <c r="Q239" s="584"/>
      <c r="R239" s="585"/>
      <c r="S239" s="586"/>
      <c r="T239" s="509"/>
      <c r="U239" s="510"/>
      <c r="V239" s="510"/>
      <c r="W239" s="510"/>
      <c r="X239" s="510"/>
      <c r="Y239" s="510"/>
      <c r="Z239" s="510"/>
      <c r="AA239" s="510"/>
      <c r="AB239" s="510"/>
      <c r="AC239" s="510"/>
      <c r="AD239" s="510"/>
      <c r="AE239" s="510"/>
      <c r="AF239" s="510"/>
      <c r="AG239" s="510"/>
      <c r="AH239" s="510"/>
      <c r="AI239" s="510"/>
      <c r="AJ239" s="510"/>
      <c r="AK239" s="510"/>
      <c r="AL239" s="510"/>
      <c r="AM239" s="510"/>
      <c r="AN239" s="510"/>
      <c r="AO239" s="510"/>
      <c r="AP239" s="510"/>
      <c r="AQ239" s="510"/>
      <c r="AR239" s="510"/>
      <c r="AS239" s="510"/>
      <c r="AT239" s="510"/>
      <c r="AU239" s="510"/>
      <c r="AV239" s="510"/>
      <c r="AW239" s="510"/>
      <c r="AX239" s="510"/>
      <c r="AY239" s="510"/>
      <c r="AZ239" s="510"/>
      <c r="BA239" s="510"/>
      <c r="BB239" s="510"/>
      <c r="BC239" s="510"/>
      <c r="BD239" s="510"/>
      <c r="BE239" s="510"/>
      <c r="BF239" s="510"/>
      <c r="BG239" s="510"/>
      <c r="BH239" s="510"/>
      <c r="BI239" s="510"/>
      <c r="BJ239" s="510"/>
      <c r="BK239" s="510"/>
      <c r="BL239" s="510"/>
      <c r="BM239" s="510"/>
      <c r="BN239" s="510"/>
      <c r="BO239" s="510"/>
    </row>
    <row r="240" spans="1:67" s="565" customFormat="1" ht="8.25" customHeight="1">
      <c r="A240" s="573" t="s">
        <v>605</v>
      </c>
      <c r="B240" s="635" t="s">
        <v>1208</v>
      </c>
      <c r="C240" s="602"/>
      <c r="D240" s="602"/>
      <c r="E240" s="603"/>
      <c r="F240" s="574"/>
      <c r="G240" s="570"/>
      <c r="H240" s="566"/>
      <c r="I240" s="572">
        <f>S240</f>
        <v>0</v>
      </c>
      <c r="J240" s="577"/>
      <c r="K240" s="571">
        <f t="shared" si="5"/>
        <v>0</v>
      </c>
      <c r="L240" s="566"/>
      <c r="M240" s="582"/>
      <c r="N240" s="581"/>
      <c r="O240" s="583" t="s">
        <v>1326</v>
      </c>
      <c r="P240" s="567"/>
      <c r="Q240" s="584"/>
      <c r="R240" s="585"/>
      <c r="S240" s="586"/>
      <c r="T240" s="509"/>
      <c r="U240" s="510"/>
      <c r="V240" s="510"/>
      <c r="W240" s="510"/>
      <c r="X240" s="510"/>
      <c r="Y240" s="510"/>
      <c r="Z240" s="510"/>
      <c r="AA240" s="510"/>
      <c r="AB240" s="510"/>
      <c r="AC240" s="510"/>
      <c r="AD240" s="510"/>
      <c r="AE240" s="510"/>
      <c r="AF240" s="510"/>
      <c r="AG240" s="510"/>
      <c r="AH240" s="510"/>
      <c r="AI240" s="510"/>
      <c r="AJ240" s="510"/>
      <c r="AK240" s="510"/>
      <c r="AL240" s="510"/>
      <c r="AM240" s="510"/>
      <c r="AN240" s="510"/>
      <c r="AO240" s="510"/>
      <c r="AP240" s="510"/>
      <c r="AQ240" s="510"/>
      <c r="AR240" s="510"/>
      <c r="AS240" s="510"/>
      <c r="AT240" s="510"/>
      <c r="AU240" s="510"/>
      <c r="AV240" s="510"/>
      <c r="AW240" s="510"/>
      <c r="AX240" s="510"/>
      <c r="AY240" s="510"/>
      <c r="AZ240" s="510"/>
      <c r="BA240" s="510"/>
      <c r="BB240" s="510"/>
      <c r="BC240" s="510"/>
      <c r="BD240" s="510"/>
      <c r="BE240" s="510"/>
      <c r="BF240" s="510"/>
      <c r="BG240" s="510"/>
      <c r="BH240" s="510"/>
      <c r="BI240" s="510"/>
      <c r="BJ240" s="510"/>
      <c r="BK240" s="510"/>
      <c r="BL240" s="510"/>
      <c r="BM240" s="510"/>
      <c r="BN240" s="510"/>
      <c r="BO240" s="510"/>
    </row>
    <row r="241" spans="1:67" s="565" customFormat="1" ht="21" customHeight="1">
      <c r="A241" s="564" t="s">
        <v>606</v>
      </c>
      <c r="B241" s="662" t="s">
        <v>1327</v>
      </c>
      <c r="C241" s="663"/>
      <c r="D241" s="663"/>
      <c r="E241" s="664"/>
      <c r="F241" s="574" t="s">
        <v>1126</v>
      </c>
      <c r="G241" s="571">
        <v>423.9</v>
      </c>
      <c r="H241" s="566"/>
      <c r="I241" s="572">
        <v>19.07</v>
      </c>
      <c r="J241" s="566"/>
      <c r="K241" s="569">
        <f t="shared" si="5"/>
        <v>8083.773</v>
      </c>
      <c r="L241" s="566"/>
      <c r="M241" s="441"/>
      <c r="N241" s="535"/>
      <c r="O241" s="547" t="s">
        <v>1328</v>
      </c>
      <c r="Q241" s="567"/>
      <c r="R241" s="510"/>
      <c r="S241" s="510"/>
      <c r="T241" s="509"/>
      <c r="U241" s="510"/>
      <c r="V241" s="510"/>
      <c r="W241" s="510"/>
      <c r="X241" s="510"/>
      <c r="Y241" s="510"/>
      <c r="Z241" s="510"/>
      <c r="AA241" s="510"/>
      <c r="AB241" s="510"/>
      <c r="AC241" s="510"/>
      <c r="AD241" s="510"/>
      <c r="AE241" s="510"/>
      <c r="AF241" s="510"/>
      <c r="AG241" s="510"/>
      <c r="AH241" s="510"/>
      <c r="AI241" s="510"/>
      <c r="AJ241" s="510"/>
      <c r="AK241" s="510"/>
      <c r="AL241" s="510"/>
      <c r="AM241" s="510"/>
      <c r="AN241" s="510"/>
      <c r="AO241" s="510"/>
      <c r="AP241" s="510"/>
      <c r="AQ241" s="510"/>
      <c r="AR241" s="510"/>
      <c r="AS241" s="510"/>
      <c r="AT241" s="510"/>
      <c r="AU241" s="510"/>
      <c r="AV241" s="510"/>
      <c r="AW241" s="510"/>
      <c r="AX241" s="510"/>
      <c r="AY241" s="510"/>
      <c r="AZ241" s="510"/>
      <c r="BA241" s="510"/>
      <c r="BB241" s="510"/>
      <c r="BC241" s="510"/>
      <c r="BD241" s="510"/>
      <c r="BE241" s="510"/>
      <c r="BF241" s="510"/>
      <c r="BG241" s="510"/>
      <c r="BH241" s="510"/>
      <c r="BI241" s="510"/>
      <c r="BJ241" s="510"/>
      <c r="BK241" s="510"/>
      <c r="BL241" s="510"/>
      <c r="BM241" s="510"/>
      <c r="BN241" s="510"/>
      <c r="BO241" s="510"/>
    </row>
    <row r="242" spans="1:67" s="565" customFormat="1" ht="21" customHeight="1">
      <c r="A242" s="564" t="s">
        <v>607</v>
      </c>
      <c r="B242" s="662" t="s">
        <v>1329</v>
      </c>
      <c r="C242" s="663"/>
      <c r="D242" s="663"/>
      <c r="E242" s="664"/>
      <c r="F242" s="574" t="s">
        <v>1126</v>
      </c>
      <c r="G242" s="571">
        <v>294.7</v>
      </c>
      <c r="H242" s="566"/>
      <c r="I242" s="572">
        <v>19.19</v>
      </c>
      <c r="J242" s="566"/>
      <c r="K242" s="569">
        <f t="shared" si="5"/>
        <v>5655.293000000001</v>
      </c>
      <c r="L242" s="566"/>
      <c r="M242" s="441"/>
      <c r="N242" s="535"/>
      <c r="O242" s="547" t="s">
        <v>1330</v>
      </c>
      <c r="Q242" s="567"/>
      <c r="R242" s="510"/>
      <c r="S242" s="510"/>
      <c r="T242" s="509"/>
      <c r="U242" s="510"/>
      <c r="V242" s="510"/>
      <c r="W242" s="510"/>
      <c r="X242" s="510"/>
      <c r="Y242" s="510"/>
      <c r="Z242" s="510"/>
      <c r="AA242" s="510"/>
      <c r="AB242" s="510"/>
      <c r="AC242" s="510"/>
      <c r="AD242" s="510"/>
      <c r="AE242" s="510"/>
      <c r="AF242" s="510"/>
      <c r="AG242" s="510"/>
      <c r="AH242" s="510"/>
      <c r="AI242" s="510"/>
      <c r="AJ242" s="510"/>
      <c r="AK242" s="510"/>
      <c r="AL242" s="510"/>
      <c r="AM242" s="510"/>
      <c r="AN242" s="510"/>
      <c r="AO242" s="510"/>
      <c r="AP242" s="510"/>
      <c r="AQ242" s="510"/>
      <c r="AR242" s="510"/>
      <c r="AS242" s="510"/>
      <c r="AT242" s="510"/>
      <c r="AU242" s="510"/>
      <c r="AV242" s="510"/>
      <c r="AW242" s="510"/>
      <c r="AX242" s="510"/>
      <c r="AY242" s="510"/>
      <c r="AZ242" s="510"/>
      <c r="BA242" s="510"/>
      <c r="BB242" s="510"/>
      <c r="BC242" s="510"/>
      <c r="BD242" s="510"/>
      <c r="BE242" s="510"/>
      <c r="BF242" s="510"/>
      <c r="BG242" s="510"/>
      <c r="BH242" s="510"/>
      <c r="BI242" s="510"/>
      <c r="BJ242" s="510"/>
      <c r="BK242" s="510"/>
      <c r="BL242" s="510"/>
      <c r="BM242" s="510"/>
      <c r="BN242" s="510"/>
      <c r="BO242" s="510"/>
    </row>
    <row r="243" spans="1:67" s="565" customFormat="1" ht="8.25" customHeight="1">
      <c r="A243" s="573" t="s">
        <v>609</v>
      </c>
      <c r="B243" s="635" t="s">
        <v>1331</v>
      </c>
      <c r="C243" s="602"/>
      <c r="D243" s="602"/>
      <c r="E243" s="603"/>
      <c r="F243" s="574"/>
      <c r="G243" s="570"/>
      <c r="H243" s="566"/>
      <c r="I243" s="572"/>
      <c r="J243" s="577"/>
      <c r="K243" s="571">
        <f t="shared" si="5"/>
        <v>0</v>
      </c>
      <c r="L243" s="566"/>
      <c r="M243" s="582"/>
      <c r="N243" s="581"/>
      <c r="O243" s="583" t="s">
        <v>1333</v>
      </c>
      <c r="P243" s="567"/>
      <c r="Q243" s="584"/>
      <c r="R243" s="585"/>
      <c r="S243" s="586"/>
      <c r="T243" s="509"/>
      <c r="U243" s="510"/>
      <c r="V243" s="510"/>
      <c r="W243" s="510"/>
      <c r="X243" s="510"/>
      <c r="Y243" s="510"/>
      <c r="Z243" s="510"/>
      <c r="AA243" s="510"/>
      <c r="AB243" s="510"/>
      <c r="AC243" s="510"/>
      <c r="AD243" s="510"/>
      <c r="AE243" s="510"/>
      <c r="AF243" s="510"/>
      <c r="AG243" s="510"/>
      <c r="AH243" s="510"/>
      <c r="AI243" s="510"/>
      <c r="AJ243" s="510"/>
      <c r="AK243" s="510"/>
      <c r="AL243" s="510"/>
      <c r="AM243" s="510"/>
      <c r="AN243" s="510"/>
      <c r="AO243" s="510"/>
      <c r="AP243" s="510"/>
      <c r="AQ243" s="510"/>
      <c r="AR243" s="510"/>
      <c r="AS243" s="510"/>
      <c r="AT243" s="510"/>
      <c r="AU243" s="510"/>
      <c r="AV243" s="510"/>
      <c r="AW243" s="510"/>
      <c r="AX243" s="510"/>
      <c r="AY243" s="510"/>
      <c r="AZ243" s="510"/>
      <c r="BA243" s="510"/>
      <c r="BB243" s="510"/>
      <c r="BC243" s="510"/>
      <c r="BD243" s="510"/>
      <c r="BE243" s="510"/>
      <c r="BF243" s="510"/>
      <c r="BG243" s="510"/>
      <c r="BH243" s="510"/>
      <c r="BI243" s="510"/>
      <c r="BJ243" s="510"/>
      <c r="BK243" s="510"/>
      <c r="BL243" s="510"/>
      <c r="BM243" s="510"/>
      <c r="BN243" s="510"/>
      <c r="BO243" s="510"/>
    </row>
    <row r="244" spans="1:67" s="565" customFormat="1" ht="21" customHeight="1">
      <c r="A244" s="564" t="s">
        <v>610</v>
      </c>
      <c r="B244" s="662" t="s">
        <v>1334</v>
      </c>
      <c r="C244" s="663"/>
      <c r="D244" s="663"/>
      <c r="E244" s="664"/>
      <c r="F244" s="574" t="s">
        <v>1126</v>
      </c>
      <c r="G244" s="571">
        <v>206.43</v>
      </c>
      <c r="H244" s="566"/>
      <c r="I244" s="572">
        <v>18.06</v>
      </c>
      <c r="J244" s="566"/>
      <c r="K244" s="569">
        <f t="shared" si="5"/>
        <v>3728.1258</v>
      </c>
      <c r="L244" s="566"/>
      <c r="M244" s="441"/>
      <c r="N244" s="535"/>
      <c r="O244" s="547" t="s">
        <v>1335</v>
      </c>
      <c r="Q244" s="567"/>
      <c r="R244" s="510"/>
      <c r="S244" s="510"/>
      <c r="T244" s="509"/>
      <c r="U244" s="510"/>
      <c r="V244" s="510"/>
      <c r="W244" s="510"/>
      <c r="X244" s="510"/>
      <c r="Y244" s="510"/>
      <c r="Z244" s="510"/>
      <c r="AA244" s="510"/>
      <c r="AB244" s="510"/>
      <c r="AC244" s="510"/>
      <c r="AD244" s="510"/>
      <c r="AE244" s="510"/>
      <c r="AF244" s="510"/>
      <c r="AG244" s="510"/>
      <c r="AH244" s="510"/>
      <c r="AI244" s="510"/>
      <c r="AJ244" s="510"/>
      <c r="AK244" s="510"/>
      <c r="AL244" s="510"/>
      <c r="AM244" s="510"/>
      <c r="AN244" s="510"/>
      <c r="AO244" s="510"/>
      <c r="AP244" s="510"/>
      <c r="AQ244" s="510"/>
      <c r="AR244" s="510"/>
      <c r="AS244" s="510"/>
      <c r="AT244" s="510"/>
      <c r="AU244" s="510"/>
      <c r="AV244" s="510"/>
      <c r="AW244" s="510"/>
      <c r="AX244" s="510"/>
      <c r="AY244" s="510"/>
      <c r="AZ244" s="510"/>
      <c r="BA244" s="510"/>
      <c r="BB244" s="510"/>
      <c r="BC244" s="510"/>
      <c r="BD244" s="510"/>
      <c r="BE244" s="510"/>
      <c r="BF244" s="510"/>
      <c r="BG244" s="510"/>
      <c r="BH244" s="510"/>
      <c r="BI244" s="510"/>
      <c r="BJ244" s="510"/>
      <c r="BK244" s="510"/>
      <c r="BL244" s="510"/>
      <c r="BM244" s="510"/>
      <c r="BN244" s="510"/>
      <c r="BO244" s="510"/>
    </row>
    <row r="245" spans="1:67" s="565" customFormat="1" ht="8.25" customHeight="1">
      <c r="A245" s="573" t="s">
        <v>614</v>
      </c>
      <c r="B245" s="635" t="s">
        <v>1336</v>
      </c>
      <c r="C245" s="602"/>
      <c r="D245" s="602"/>
      <c r="E245" s="603"/>
      <c r="F245" s="574"/>
      <c r="G245" s="570"/>
      <c r="H245" s="566"/>
      <c r="I245" s="572"/>
      <c r="J245" s="577"/>
      <c r="K245" s="571">
        <f t="shared" si="5"/>
        <v>0</v>
      </c>
      <c r="L245" s="566"/>
      <c r="M245" s="582"/>
      <c r="N245" s="581"/>
      <c r="O245" s="583" t="s">
        <v>1337</v>
      </c>
      <c r="P245" s="567"/>
      <c r="Q245" s="584"/>
      <c r="R245" s="585"/>
      <c r="S245" s="586"/>
      <c r="T245" s="509"/>
      <c r="U245" s="510"/>
      <c r="V245" s="510"/>
      <c r="W245" s="510"/>
      <c r="X245" s="510"/>
      <c r="Y245" s="510"/>
      <c r="Z245" s="510"/>
      <c r="AA245" s="510"/>
      <c r="AB245" s="510"/>
      <c r="AC245" s="510"/>
      <c r="AD245" s="510"/>
      <c r="AE245" s="510"/>
      <c r="AF245" s="510"/>
      <c r="AG245" s="510"/>
      <c r="AH245" s="510"/>
      <c r="AI245" s="510"/>
      <c r="AJ245" s="510"/>
      <c r="AK245" s="510"/>
      <c r="AL245" s="510"/>
      <c r="AM245" s="510"/>
      <c r="AN245" s="510"/>
      <c r="AO245" s="510"/>
      <c r="AP245" s="510"/>
      <c r="AQ245" s="510"/>
      <c r="AR245" s="510"/>
      <c r="AS245" s="510"/>
      <c r="AT245" s="510"/>
      <c r="AU245" s="510"/>
      <c r="AV245" s="510"/>
      <c r="AW245" s="510"/>
      <c r="AX245" s="510"/>
      <c r="AY245" s="510"/>
      <c r="AZ245" s="510"/>
      <c r="BA245" s="510"/>
      <c r="BB245" s="510"/>
      <c r="BC245" s="510"/>
      <c r="BD245" s="510"/>
      <c r="BE245" s="510"/>
      <c r="BF245" s="510"/>
      <c r="BG245" s="510"/>
      <c r="BH245" s="510"/>
      <c r="BI245" s="510"/>
      <c r="BJ245" s="510"/>
      <c r="BK245" s="510"/>
      <c r="BL245" s="510"/>
      <c r="BM245" s="510"/>
      <c r="BN245" s="510"/>
      <c r="BO245" s="510"/>
    </row>
    <row r="246" spans="1:67" s="565" customFormat="1" ht="21" customHeight="1">
      <c r="A246" s="564" t="s">
        <v>615</v>
      </c>
      <c r="B246" s="662" t="s">
        <v>1338</v>
      </c>
      <c r="C246" s="663"/>
      <c r="D246" s="663"/>
      <c r="E246" s="664"/>
      <c r="F246" s="574" t="s">
        <v>1126</v>
      </c>
      <c r="G246" s="571">
        <v>39.85</v>
      </c>
      <c r="H246" s="566"/>
      <c r="I246" s="572">
        <v>17.18</v>
      </c>
      <c r="J246" s="566"/>
      <c r="K246" s="569">
        <f t="shared" si="5"/>
        <v>684.623</v>
      </c>
      <c r="L246" s="566"/>
      <c r="M246" s="441"/>
      <c r="N246" s="535"/>
      <c r="O246" s="547" t="s">
        <v>1210</v>
      </c>
      <c r="Q246" s="567"/>
      <c r="R246" s="510"/>
      <c r="S246" s="510"/>
      <c r="T246" s="509"/>
      <c r="U246" s="510"/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  <c r="AF246" s="510"/>
      <c r="AG246" s="510"/>
      <c r="AH246" s="510"/>
      <c r="AI246" s="510"/>
      <c r="AJ246" s="510"/>
      <c r="AK246" s="510"/>
      <c r="AL246" s="510"/>
      <c r="AM246" s="510"/>
      <c r="AN246" s="510"/>
      <c r="AO246" s="510"/>
      <c r="AP246" s="510"/>
      <c r="AQ246" s="510"/>
      <c r="AR246" s="510"/>
      <c r="AS246" s="510"/>
      <c r="AT246" s="510"/>
      <c r="AU246" s="510"/>
      <c r="AV246" s="510"/>
      <c r="AW246" s="510"/>
      <c r="AX246" s="510"/>
      <c r="AY246" s="510"/>
      <c r="AZ246" s="510"/>
      <c r="BA246" s="510"/>
      <c r="BB246" s="510"/>
      <c r="BC246" s="510"/>
      <c r="BD246" s="510"/>
      <c r="BE246" s="510"/>
      <c r="BF246" s="510"/>
      <c r="BG246" s="510"/>
      <c r="BH246" s="510"/>
      <c r="BI246" s="510"/>
      <c r="BJ246" s="510"/>
      <c r="BK246" s="510"/>
      <c r="BL246" s="510"/>
      <c r="BM246" s="510"/>
      <c r="BN246" s="510"/>
      <c r="BO246" s="510"/>
    </row>
    <row r="247" spans="1:67" s="565" customFormat="1" ht="8.25" customHeight="1">
      <c r="A247" s="573" t="s">
        <v>620</v>
      </c>
      <c r="B247" s="635" t="s">
        <v>1339</v>
      </c>
      <c r="C247" s="602"/>
      <c r="D247" s="602"/>
      <c r="E247" s="603"/>
      <c r="F247" s="574"/>
      <c r="G247" s="570"/>
      <c r="H247" s="566"/>
      <c r="I247" s="572"/>
      <c r="J247" s="577"/>
      <c r="K247" s="571">
        <f t="shared" si="5"/>
        <v>0</v>
      </c>
      <c r="L247" s="566"/>
      <c r="M247" s="582"/>
      <c r="N247" s="581"/>
      <c r="O247" s="583" t="s">
        <v>1210</v>
      </c>
      <c r="P247" s="567"/>
      <c r="Q247" s="584"/>
      <c r="R247" s="585"/>
      <c r="S247" s="586"/>
      <c r="T247" s="509"/>
      <c r="U247" s="510"/>
      <c r="V247" s="510"/>
      <c r="W247" s="510"/>
      <c r="X247" s="510"/>
      <c r="Y247" s="510"/>
      <c r="Z247" s="510"/>
      <c r="AA247" s="510"/>
      <c r="AB247" s="510"/>
      <c r="AC247" s="510"/>
      <c r="AD247" s="510"/>
      <c r="AE247" s="510"/>
      <c r="AF247" s="510"/>
      <c r="AG247" s="510"/>
      <c r="AH247" s="510"/>
      <c r="AI247" s="510"/>
      <c r="AJ247" s="510"/>
      <c r="AK247" s="510"/>
      <c r="AL247" s="510"/>
      <c r="AM247" s="510"/>
      <c r="AN247" s="510"/>
      <c r="AO247" s="510"/>
      <c r="AP247" s="510"/>
      <c r="AQ247" s="510"/>
      <c r="AR247" s="510"/>
      <c r="AS247" s="510"/>
      <c r="AT247" s="510"/>
      <c r="AU247" s="510"/>
      <c r="AV247" s="510"/>
      <c r="AW247" s="510"/>
      <c r="AX247" s="510"/>
      <c r="AY247" s="510"/>
      <c r="AZ247" s="510"/>
      <c r="BA247" s="510"/>
      <c r="BB247" s="510"/>
      <c r="BC247" s="510"/>
      <c r="BD247" s="510"/>
      <c r="BE247" s="510"/>
      <c r="BF247" s="510"/>
      <c r="BG247" s="510"/>
      <c r="BH247" s="510"/>
      <c r="BI247" s="510"/>
      <c r="BJ247" s="510"/>
      <c r="BK247" s="510"/>
      <c r="BL247" s="510"/>
      <c r="BM247" s="510"/>
      <c r="BN247" s="510"/>
      <c r="BO247" s="510"/>
    </row>
    <row r="248" spans="1:67" s="565" customFormat="1" ht="21" customHeight="1">
      <c r="A248" s="564" t="s">
        <v>621</v>
      </c>
      <c r="B248" s="662" t="s">
        <v>1451</v>
      </c>
      <c r="C248" s="663"/>
      <c r="D248" s="663"/>
      <c r="E248" s="664"/>
      <c r="F248" s="574" t="s">
        <v>1126</v>
      </c>
      <c r="G248" s="571">
        <v>33.45</v>
      </c>
      <c r="H248" s="566"/>
      <c r="I248" s="572">
        <v>16.27</v>
      </c>
      <c r="J248" s="566"/>
      <c r="K248" s="569">
        <f>G248*I248</f>
        <v>544.2315</v>
      </c>
      <c r="L248" s="566"/>
      <c r="M248" s="441"/>
      <c r="N248" s="535"/>
      <c r="O248" s="547" t="s">
        <v>1332</v>
      </c>
      <c r="Q248" s="567"/>
      <c r="R248" s="510"/>
      <c r="S248" s="510"/>
      <c r="T248" s="509"/>
      <c r="U248" s="510"/>
      <c r="V248" s="510"/>
      <c r="W248" s="510"/>
      <c r="X248" s="510"/>
      <c r="Y248" s="510"/>
      <c r="Z248" s="510"/>
      <c r="AA248" s="510"/>
      <c r="AB248" s="510"/>
      <c r="AC248" s="510"/>
      <c r="AD248" s="510"/>
      <c r="AE248" s="510"/>
      <c r="AF248" s="510"/>
      <c r="AG248" s="510"/>
      <c r="AH248" s="510"/>
      <c r="AI248" s="510"/>
      <c r="AJ248" s="510"/>
      <c r="AK248" s="510"/>
      <c r="AL248" s="510"/>
      <c r="AM248" s="510"/>
      <c r="AN248" s="510"/>
      <c r="AO248" s="510"/>
      <c r="AP248" s="510"/>
      <c r="AQ248" s="510"/>
      <c r="AR248" s="510"/>
      <c r="AS248" s="510"/>
      <c r="AT248" s="510"/>
      <c r="AU248" s="510"/>
      <c r="AV248" s="510"/>
      <c r="AW248" s="510"/>
      <c r="AX248" s="510"/>
      <c r="AY248" s="510"/>
      <c r="AZ248" s="510"/>
      <c r="BA248" s="510"/>
      <c r="BB248" s="510"/>
      <c r="BC248" s="510"/>
      <c r="BD248" s="510"/>
      <c r="BE248" s="510"/>
      <c r="BF248" s="510"/>
      <c r="BG248" s="510"/>
      <c r="BH248" s="510"/>
      <c r="BI248" s="510"/>
      <c r="BJ248" s="510"/>
      <c r="BK248" s="510"/>
      <c r="BL248" s="510"/>
      <c r="BM248" s="510"/>
      <c r="BN248" s="510"/>
      <c r="BO248" s="510"/>
    </row>
    <row r="249" spans="1:67" s="565" customFormat="1" ht="8.25" customHeight="1">
      <c r="A249" s="573" t="s">
        <v>624</v>
      </c>
      <c r="B249" s="635" t="s">
        <v>1129</v>
      </c>
      <c r="C249" s="602"/>
      <c r="D249" s="602"/>
      <c r="E249" s="603"/>
      <c r="F249" s="574"/>
      <c r="G249" s="570"/>
      <c r="H249" s="566"/>
      <c r="I249" s="572"/>
      <c r="J249" s="577"/>
      <c r="K249" s="571">
        <f t="shared" si="5"/>
        <v>0</v>
      </c>
      <c r="L249" s="566"/>
      <c r="M249" s="582"/>
      <c r="N249" s="581"/>
      <c r="O249" s="583" t="s">
        <v>1341</v>
      </c>
      <c r="P249" s="567"/>
      <c r="Q249" s="584"/>
      <c r="R249" s="585"/>
      <c r="S249" s="586"/>
      <c r="T249" s="509"/>
      <c r="U249" s="510"/>
      <c r="V249" s="510"/>
      <c r="W249" s="510"/>
      <c r="X249" s="510"/>
      <c r="Y249" s="510"/>
      <c r="Z249" s="510"/>
      <c r="AA249" s="510"/>
      <c r="AB249" s="510"/>
      <c r="AC249" s="510"/>
      <c r="AD249" s="510"/>
      <c r="AE249" s="510"/>
      <c r="AF249" s="510"/>
      <c r="AG249" s="510"/>
      <c r="AH249" s="510"/>
      <c r="AI249" s="510"/>
      <c r="AJ249" s="510"/>
      <c r="AK249" s="510"/>
      <c r="AL249" s="510"/>
      <c r="AM249" s="510"/>
      <c r="AN249" s="510"/>
      <c r="AO249" s="510"/>
      <c r="AP249" s="510"/>
      <c r="AQ249" s="510"/>
      <c r="AR249" s="510"/>
      <c r="AS249" s="510"/>
      <c r="AT249" s="510"/>
      <c r="AU249" s="510"/>
      <c r="AV249" s="510"/>
      <c r="AW249" s="510"/>
      <c r="AX249" s="510"/>
      <c r="AY249" s="510"/>
      <c r="AZ249" s="510"/>
      <c r="BA249" s="510"/>
      <c r="BB249" s="510"/>
      <c r="BC249" s="510"/>
      <c r="BD249" s="510"/>
      <c r="BE249" s="510"/>
      <c r="BF249" s="510"/>
      <c r="BG249" s="510"/>
      <c r="BH249" s="510"/>
      <c r="BI249" s="510"/>
      <c r="BJ249" s="510"/>
      <c r="BK249" s="510"/>
      <c r="BL249" s="510"/>
      <c r="BM249" s="510"/>
      <c r="BN249" s="510"/>
      <c r="BO249" s="510"/>
    </row>
    <row r="250" spans="1:67" s="565" customFormat="1" ht="9" customHeight="1">
      <c r="A250" s="647" t="s">
        <v>625</v>
      </c>
      <c r="B250" s="665" t="s">
        <v>1342</v>
      </c>
      <c r="C250" s="666"/>
      <c r="D250" s="666"/>
      <c r="E250" s="667"/>
      <c r="F250" s="624" t="s">
        <v>1126</v>
      </c>
      <c r="G250" s="649">
        <v>3</v>
      </c>
      <c r="H250" s="645"/>
      <c r="I250" s="650">
        <v>13.82</v>
      </c>
      <c r="J250" s="645"/>
      <c r="K250" s="658">
        <f t="shared" si="5"/>
        <v>41.46</v>
      </c>
      <c r="L250" s="645"/>
      <c r="M250" s="652">
        <f>SUM(K239:K250)</f>
        <v>18737.5063</v>
      </c>
      <c r="N250" s="625"/>
      <c r="O250" s="653" t="s">
        <v>1340</v>
      </c>
      <c r="P250" s="646"/>
      <c r="Q250" s="654"/>
      <c r="R250" s="655"/>
      <c r="S250" s="656"/>
      <c r="T250" s="509"/>
      <c r="U250" s="510"/>
      <c r="V250" s="510"/>
      <c r="W250" s="510"/>
      <c r="X250" s="510"/>
      <c r="Y250" s="510"/>
      <c r="Z250" s="510"/>
      <c r="AA250" s="510"/>
      <c r="AB250" s="510"/>
      <c r="AC250" s="510"/>
      <c r="AD250" s="510"/>
      <c r="AE250" s="510"/>
      <c r="AF250" s="510"/>
      <c r="AG250" s="510"/>
      <c r="AH250" s="510"/>
      <c r="AI250" s="510"/>
      <c r="AJ250" s="510"/>
      <c r="AK250" s="510"/>
      <c r="AL250" s="510"/>
      <c r="AM250" s="510"/>
      <c r="AN250" s="510"/>
      <c r="AO250" s="510"/>
      <c r="AP250" s="510"/>
      <c r="AQ250" s="510"/>
      <c r="AR250" s="510"/>
      <c r="AS250" s="510"/>
      <c r="AT250" s="510"/>
      <c r="AU250" s="510"/>
      <c r="AV250" s="510"/>
      <c r="AW250" s="510"/>
      <c r="AX250" s="510"/>
      <c r="AY250" s="510"/>
      <c r="AZ250" s="510"/>
      <c r="BA250" s="510"/>
      <c r="BB250" s="510"/>
      <c r="BC250" s="510"/>
      <c r="BD250" s="510"/>
      <c r="BE250" s="510"/>
      <c r="BF250" s="510"/>
      <c r="BG250" s="510"/>
      <c r="BH250" s="510"/>
      <c r="BI250" s="510"/>
      <c r="BJ250" s="510"/>
      <c r="BK250" s="510"/>
      <c r="BL250" s="510"/>
      <c r="BM250" s="510"/>
      <c r="BN250" s="510"/>
      <c r="BO250" s="510"/>
    </row>
    <row r="251" spans="1:67" s="565" customFormat="1" ht="8.25" customHeight="1">
      <c r="A251" s="573" t="s">
        <v>1128</v>
      </c>
      <c r="B251" s="635" t="s">
        <v>1352</v>
      </c>
      <c r="C251" s="602"/>
      <c r="D251" s="602"/>
      <c r="E251" s="603"/>
      <c r="F251" s="574"/>
      <c r="G251" s="570"/>
      <c r="H251" s="566"/>
      <c r="I251" s="572"/>
      <c r="J251" s="577"/>
      <c r="K251" s="571">
        <f t="shared" si="5"/>
        <v>0</v>
      </c>
      <c r="L251" s="566"/>
      <c r="M251" s="582"/>
      <c r="N251" s="581"/>
      <c r="O251" s="583" t="s">
        <v>1353</v>
      </c>
      <c r="P251" s="567"/>
      <c r="Q251" s="584"/>
      <c r="R251" s="585"/>
      <c r="S251" s="586"/>
      <c r="T251" s="509"/>
      <c r="U251" s="510"/>
      <c r="V251" s="510"/>
      <c r="W251" s="510"/>
      <c r="X251" s="510"/>
      <c r="Y251" s="510"/>
      <c r="Z251" s="510"/>
      <c r="AA251" s="510"/>
      <c r="AB251" s="510"/>
      <c r="AC251" s="510"/>
      <c r="AD251" s="510"/>
      <c r="AE251" s="510"/>
      <c r="AF251" s="510"/>
      <c r="AG251" s="510"/>
      <c r="AH251" s="510"/>
      <c r="AI251" s="510"/>
      <c r="AJ251" s="510"/>
      <c r="AK251" s="510"/>
      <c r="AL251" s="510"/>
      <c r="AM251" s="510"/>
      <c r="AN251" s="510"/>
      <c r="AO251" s="510"/>
      <c r="AP251" s="510"/>
      <c r="AQ251" s="510"/>
      <c r="AR251" s="510"/>
      <c r="AS251" s="510"/>
      <c r="AT251" s="510"/>
      <c r="AU251" s="510"/>
      <c r="AV251" s="510"/>
      <c r="AW251" s="510"/>
      <c r="AX251" s="510"/>
      <c r="AY251" s="510"/>
      <c r="AZ251" s="510"/>
      <c r="BA251" s="510"/>
      <c r="BB251" s="510"/>
      <c r="BC251" s="510"/>
      <c r="BD251" s="510"/>
      <c r="BE251" s="510"/>
      <c r="BF251" s="510"/>
      <c r="BG251" s="510"/>
      <c r="BH251" s="510"/>
      <c r="BI251" s="510"/>
      <c r="BJ251" s="510"/>
      <c r="BK251" s="510"/>
      <c r="BL251" s="510"/>
      <c r="BM251" s="510"/>
      <c r="BN251" s="510"/>
      <c r="BO251" s="510"/>
    </row>
    <row r="252" spans="1:67" s="565" customFormat="1" ht="8.25" customHeight="1">
      <c r="A252" s="573" t="s">
        <v>633</v>
      </c>
      <c r="B252" s="635" t="s">
        <v>1390</v>
      </c>
      <c r="C252" s="602"/>
      <c r="D252" s="602"/>
      <c r="E252" s="603"/>
      <c r="F252" s="574"/>
      <c r="G252" s="570"/>
      <c r="H252" s="566"/>
      <c r="I252" s="572"/>
      <c r="J252" s="577"/>
      <c r="K252" s="571">
        <f t="shared" si="5"/>
        <v>0</v>
      </c>
      <c r="L252" s="566"/>
      <c r="M252" s="582"/>
      <c r="N252" s="581"/>
      <c r="O252" s="583" t="s">
        <v>1392</v>
      </c>
      <c r="P252" s="567"/>
      <c r="Q252" s="584"/>
      <c r="R252" s="585"/>
      <c r="S252" s="586"/>
      <c r="T252" s="509"/>
      <c r="U252" s="510"/>
      <c r="V252" s="510"/>
      <c r="W252" s="510"/>
      <c r="X252" s="510"/>
      <c r="Y252" s="510"/>
      <c r="Z252" s="510"/>
      <c r="AA252" s="510"/>
      <c r="AB252" s="510"/>
      <c r="AC252" s="510"/>
      <c r="AD252" s="510"/>
      <c r="AE252" s="510"/>
      <c r="AF252" s="510"/>
      <c r="AG252" s="510"/>
      <c r="AH252" s="510"/>
      <c r="AI252" s="510"/>
      <c r="AJ252" s="510"/>
      <c r="AK252" s="510"/>
      <c r="AL252" s="510"/>
      <c r="AM252" s="510"/>
      <c r="AN252" s="510"/>
      <c r="AO252" s="510"/>
      <c r="AP252" s="510"/>
      <c r="AQ252" s="510"/>
      <c r="AR252" s="510"/>
      <c r="AS252" s="510"/>
      <c r="AT252" s="510"/>
      <c r="AU252" s="510"/>
      <c r="AV252" s="510"/>
      <c r="AW252" s="510"/>
      <c r="AX252" s="510"/>
      <c r="AY252" s="510"/>
      <c r="AZ252" s="510"/>
      <c r="BA252" s="510"/>
      <c r="BB252" s="510"/>
      <c r="BC252" s="510"/>
      <c r="BD252" s="510"/>
      <c r="BE252" s="510"/>
      <c r="BF252" s="510"/>
      <c r="BG252" s="510"/>
      <c r="BH252" s="510"/>
      <c r="BI252" s="510"/>
      <c r="BJ252" s="510"/>
      <c r="BK252" s="510"/>
      <c r="BL252" s="510"/>
      <c r="BM252" s="510"/>
      <c r="BN252" s="510"/>
      <c r="BO252" s="510"/>
    </row>
    <row r="253" spans="1:67" s="442" customFormat="1" ht="36" customHeight="1">
      <c r="A253" s="446" t="s">
        <v>634</v>
      </c>
      <c r="B253" s="662" t="s">
        <v>1391</v>
      </c>
      <c r="C253" s="663"/>
      <c r="D253" s="663"/>
      <c r="E253" s="664"/>
      <c r="F253" s="504" t="s">
        <v>963</v>
      </c>
      <c r="G253" s="447">
        <v>2</v>
      </c>
      <c r="H253" s="443"/>
      <c r="I253" s="449">
        <v>674.2</v>
      </c>
      <c r="J253" s="443"/>
      <c r="K253" s="449">
        <f t="shared" si="5"/>
        <v>1348.4</v>
      </c>
      <c r="L253" s="443"/>
      <c r="M253" s="441"/>
      <c r="N253" s="535"/>
      <c r="O253" s="393" t="s">
        <v>1393</v>
      </c>
      <c r="Q253" s="453"/>
      <c r="R253" s="510"/>
      <c r="S253" s="529"/>
      <c r="T253" s="509"/>
      <c r="U253" s="510"/>
      <c r="V253" s="510"/>
      <c r="W253" s="510"/>
      <c r="X253" s="510"/>
      <c r="Y253" s="510"/>
      <c r="Z253" s="510"/>
      <c r="AA253" s="510"/>
      <c r="AB253" s="510"/>
      <c r="AC253" s="510"/>
      <c r="AD253" s="510"/>
      <c r="AE253" s="510"/>
      <c r="AF253" s="510"/>
      <c r="AG253" s="510"/>
      <c r="AH253" s="510"/>
      <c r="AI253" s="510"/>
      <c r="AJ253" s="510"/>
      <c r="AK253" s="510"/>
      <c r="AL253" s="510"/>
      <c r="AM253" s="510"/>
      <c r="AN253" s="510"/>
      <c r="AO253" s="510"/>
      <c r="AP253" s="510"/>
      <c r="AQ253" s="510"/>
      <c r="AR253" s="510"/>
      <c r="AS253" s="510"/>
      <c r="AT253" s="510"/>
      <c r="AU253" s="510"/>
      <c r="AV253" s="510"/>
      <c r="AW253" s="510"/>
      <c r="AX253" s="510"/>
      <c r="AY253" s="510"/>
      <c r="AZ253" s="510"/>
      <c r="BA253" s="510"/>
      <c r="BB253" s="510"/>
      <c r="BC253" s="510"/>
      <c r="BD253" s="510"/>
      <c r="BE253" s="510"/>
      <c r="BF253" s="510"/>
      <c r="BG253" s="510"/>
      <c r="BH253" s="510"/>
      <c r="BI253" s="510"/>
      <c r="BJ253" s="510"/>
      <c r="BK253" s="510"/>
      <c r="BL253" s="510"/>
      <c r="BM253" s="510"/>
      <c r="BN253" s="510"/>
      <c r="BO253" s="510"/>
    </row>
    <row r="254" spans="1:67" s="565" customFormat="1" ht="8.25" customHeight="1">
      <c r="A254" s="573" t="s">
        <v>637</v>
      </c>
      <c r="B254" s="635" t="s">
        <v>1343</v>
      </c>
      <c r="C254" s="602"/>
      <c r="D254" s="602"/>
      <c r="E254" s="603"/>
      <c r="F254" s="574"/>
      <c r="G254" s="570"/>
      <c r="H254" s="566"/>
      <c r="I254" s="572"/>
      <c r="J254" s="577"/>
      <c r="K254" s="571">
        <f t="shared" si="5"/>
        <v>0</v>
      </c>
      <c r="L254" s="566"/>
      <c r="M254" s="582"/>
      <c r="N254" s="581"/>
      <c r="O254" s="583" t="s">
        <v>1344</v>
      </c>
      <c r="P254" s="567"/>
      <c r="Q254" s="584"/>
      <c r="R254" s="585"/>
      <c r="S254" s="586"/>
      <c r="T254" s="509"/>
      <c r="U254" s="510"/>
      <c r="V254" s="510"/>
      <c r="W254" s="510"/>
      <c r="X254" s="510"/>
      <c r="Y254" s="510"/>
      <c r="Z254" s="510"/>
      <c r="AA254" s="510"/>
      <c r="AB254" s="510"/>
      <c r="AC254" s="510"/>
      <c r="AD254" s="510"/>
      <c r="AE254" s="510"/>
      <c r="AF254" s="510"/>
      <c r="AG254" s="510"/>
      <c r="AH254" s="510"/>
      <c r="AI254" s="510"/>
      <c r="AJ254" s="510"/>
      <c r="AK254" s="510"/>
      <c r="AL254" s="510"/>
      <c r="AM254" s="510"/>
      <c r="AN254" s="510"/>
      <c r="AO254" s="510"/>
      <c r="AP254" s="510"/>
      <c r="AQ254" s="510"/>
      <c r="AR254" s="510"/>
      <c r="AS254" s="510"/>
      <c r="AT254" s="510"/>
      <c r="AU254" s="510"/>
      <c r="AV254" s="510"/>
      <c r="AW254" s="510"/>
      <c r="AX254" s="510"/>
      <c r="AY254" s="510"/>
      <c r="AZ254" s="510"/>
      <c r="BA254" s="510"/>
      <c r="BB254" s="510"/>
      <c r="BC254" s="510"/>
      <c r="BD254" s="510"/>
      <c r="BE254" s="510"/>
      <c r="BF254" s="510"/>
      <c r="BG254" s="510"/>
      <c r="BH254" s="510"/>
      <c r="BI254" s="510"/>
      <c r="BJ254" s="510"/>
      <c r="BK254" s="510"/>
      <c r="BL254" s="510"/>
      <c r="BM254" s="510"/>
      <c r="BN254" s="510"/>
      <c r="BO254" s="510"/>
    </row>
    <row r="255" spans="1:67" s="565" customFormat="1" ht="21" customHeight="1">
      <c r="A255" s="564" t="s">
        <v>638</v>
      </c>
      <c r="B255" s="662" t="s">
        <v>1345</v>
      </c>
      <c r="C255" s="663"/>
      <c r="D255" s="663"/>
      <c r="E255" s="664"/>
      <c r="F255" s="574" t="s">
        <v>1126</v>
      </c>
      <c r="G255" s="571">
        <v>20</v>
      </c>
      <c r="H255" s="566"/>
      <c r="I255" s="572">
        <v>16.01</v>
      </c>
      <c r="J255" s="566"/>
      <c r="K255" s="569">
        <f t="shared" si="5"/>
        <v>320.20000000000005</v>
      </c>
      <c r="L255" s="566"/>
      <c r="M255" s="441"/>
      <c r="N255" s="535"/>
      <c r="O255" s="547" t="s">
        <v>1347</v>
      </c>
      <c r="Q255" s="567"/>
      <c r="R255" s="510"/>
      <c r="S255" s="510"/>
      <c r="T255" s="509"/>
      <c r="U255" s="510"/>
      <c r="V255" s="510"/>
      <c r="W255" s="510"/>
      <c r="X255" s="510"/>
      <c r="Y255" s="510"/>
      <c r="Z255" s="510"/>
      <c r="AA255" s="510"/>
      <c r="AB255" s="510"/>
      <c r="AC255" s="510"/>
      <c r="AD255" s="510"/>
      <c r="AE255" s="510"/>
      <c r="AF255" s="510"/>
      <c r="AG255" s="510"/>
      <c r="AH255" s="510"/>
      <c r="AI255" s="510"/>
      <c r="AJ255" s="510"/>
      <c r="AK255" s="510"/>
      <c r="AL255" s="510"/>
      <c r="AM255" s="510"/>
      <c r="AN255" s="510"/>
      <c r="AO255" s="510"/>
      <c r="AP255" s="510"/>
      <c r="AQ255" s="510"/>
      <c r="AR255" s="510"/>
      <c r="AS255" s="510"/>
      <c r="AT255" s="510"/>
      <c r="AU255" s="510"/>
      <c r="AV255" s="510"/>
      <c r="AW255" s="510"/>
      <c r="AX255" s="510"/>
      <c r="AY255" s="510"/>
      <c r="AZ255" s="510"/>
      <c r="BA255" s="510"/>
      <c r="BB255" s="510"/>
      <c r="BC255" s="510"/>
      <c r="BD255" s="510"/>
      <c r="BE255" s="510"/>
      <c r="BF255" s="510"/>
      <c r="BG255" s="510"/>
      <c r="BH255" s="510"/>
      <c r="BI255" s="510"/>
      <c r="BJ255" s="510"/>
      <c r="BK255" s="510"/>
      <c r="BL255" s="510"/>
      <c r="BM255" s="510"/>
      <c r="BN255" s="510"/>
      <c r="BO255" s="510"/>
    </row>
    <row r="256" spans="1:67" s="565" customFormat="1" ht="8.25" customHeight="1">
      <c r="A256" s="573" t="s">
        <v>651</v>
      </c>
      <c r="B256" s="635" t="s">
        <v>1346</v>
      </c>
      <c r="C256" s="602"/>
      <c r="D256" s="602"/>
      <c r="E256" s="603"/>
      <c r="F256" s="574"/>
      <c r="G256" s="570"/>
      <c r="H256" s="566"/>
      <c r="I256" s="572"/>
      <c r="J256" s="577"/>
      <c r="K256" s="571">
        <f t="shared" si="5"/>
        <v>0</v>
      </c>
      <c r="L256" s="566"/>
      <c r="M256" s="582"/>
      <c r="N256" s="581"/>
      <c r="O256" s="583" t="s">
        <v>1348</v>
      </c>
      <c r="P256" s="567"/>
      <c r="Q256" s="584"/>
      <c r="R256" s="585"/>
      <c r="S256" s="586"/>
      <c r="T256" s="509"/>
      <c r="U256" s="510"/>
      <c r="V256" s="510"/>
      <c r="W256" s="510"/>
      <c r="X256" s="510"/>
      <c r="Y256" s="510"/>
      <c r="Z256" s="510"/>
      <c r="AA256" s="510"/>
      <c r="AB256" s="510"/>
      <c r="AC256" s="510"/>
      <c r="AD256" s="510"/>
      <c r="AE256" s="510"/>
      <c r="AF256" s="510"/>
      <c r="AG256" s="510"/>
      <c r="AH256" s="510"/>
      <c r="AI256" s="510"/>
      <c r="AJ256" s="510"/>
      <c r="AK256" s="510"/>
      <c r="AL256" s="510"/>
      <c r="AM256" s="510"/>
      <c r="AN256" s="510"/>
      <c r="AO256" s="510"/>
      <c r="AP256" s="510"/>
      <c r="AQ256" s="510"/>
      <c r="AR256" s="510"/>
      <c r="AS256" s="510"/>
      <c r="AT256" s="510"/>
      <c r="AU256" s="510"/>
      <c r="AV256" s="510"/>
      <c r="AW256" s="510"/>
      <c r="AX256" s="510"/>
      <c r="AY256" s="510"/>
      <c r="AZ256" s="510"/>
      <c r="BA256" s="510"/>
      <c r="BB256" s="510"/>
      <c r="BC256" s="510"/>
      <c r="BD256" s="510"/>
      <c r="BE256" s="510"/>
      <c r="BF256" s="510"/>
      <c r="BG256" s="510"/>
      <c r="BH256" s="510"/>
      <c r="BI256" s="510"/>
      <c r="BJ256" s="510"/>
      <c r="BK256" s="510"/>
      <c r="BL256" s="510"/>
      <c r="BM256" s="510"/>
      <c r="BN256" s="510"/>
      <c r="BO256" s="510"/>
    </row>
    <row r="257" spans="1:67" s="565" customFormat="1" ht="9" customHeight="1">
      <c r="A257" s="659" t="s">
        <v>652</v>
      </c>
      <c r="B257" s="665" t="s">
        <v>901</v>
      </c>
      <c r="C257" s="666"/>
      <c r="D257" s="666"/>
      <c r="E257" s="667"/>
      <c r="F257" s="624" t="s">
        <v>1126</v>
      </c>
      <c r="G257" s="649">
        <v>598.76</v>
      </c>
      <c r="H257" s="645"/>
      <c r="I257" s="650">
        <v>8.68</v>
      </c>
      <c r="J257" s="645"/>
      <c r="K257" s="658">
        <f t="shared" si="5"/>
        <v>5197.2368</v>
      </c>
      <c r="L257" s="645"/>
      <c r="M257" s="652"/>
      <c r="N257" s="625"/>
      <c r="O257" s="653" t="s">
        <v>1349</v>
      </c>
      <c r="P257" s="646"/>
      <c r="Q257" s="654"/>
      <c r="R257" s="655"/>
      <c r="S257" s="656"/>
      <c r="T257" s="509"/>
      <c r="U257" s="510"/>
      <c r="V257" s="510"/>
      <c r="W257" s="510"/>
      <c r="X257" s="510"/>
      <c r="Y257" s="510"/>
      <c r="Z257" s="510"/>
      <c r="AA257" s="510"/>
      <c r="AB257" s="510"/>
      <c r="AC257" s="510"/>
      <c r="AD257" s="510"/>
      <c r="AE257" s="510"/>
      <c r="AF257" s="510"/>
      <c r="AG257" s="510"/>
      <c r="AH257" s="510"/>
      <c r="AI257" s="510"/>
      <c r="AJ257" s="510"/>
      <c r="AK257" s="510"/>
      <c r="AL257" s="510"/>
      <c r="AM257" s="510"/>
      <c r="AN257" s="510"/>
      <c r="AO257" s="510"/>
      <c r="AP257" s="510"/>
      <c r="AQ257" s="510"/>
      <c r="AR257" s="510"/>
      <c r="AS257" s="510"/>
      <c r="AT257" s="510"/>
      <c r="AU257" s="510"/>
      <c r="AV257" s="510"/>
      <c r="AW257" s="510"/>
      <c r="AX257" s="510"/>
      <c r="AY257" s="510"/>
      <c r="AZ257" s="510"/>
      <c r="BA257" s="510"/>
      <c r="BB257" s="510"/>
      <c r="BC257" s="510"/>
      <c r="BD257" s="510"/>
      <c r="BE257" s="510"/>
      <c r="BF257" s="510"/>
      <c r="BG257" s="510"/>
      <c r="BH257" s="510"/>
      <c r="BI257" s="510"/>
      <c r="BJ257" s="510"/>
      <c r="BK257" s="510"/>
      <c r="BL257" s="510"/>
      <c r="BM257" s="510"/>
      <c r="BN257" s="510"/>
      <c r="BO257" s="510"/>
    </row>
    <row r="258" spans="1:67" s="565" customFormat="1" ht="8.25" customHeight="1">
      <c r="A258" s="573" t="s">
        <v>654</v>
      </c>
      <c r="B258" s="635" t="s">
        <v>1354</v>
      </c>
      <c r="C258" s="602"/>
      <c r="D258" s="602"/>
      <c r="E258" s="603"/>
      <c r="F258" s="574"/>
      <c r="G258" s="570"/>
      <c r="H258" s="566"/>
      <c r="I258" s="572"/>
      <c r="J258" s="577"/>
      <c r="K258" s="571">
        <f t="shared" si="5"/>
        <v>0</v>
      </c>
      <c r="L258" s="566"/>
      <c r="M258" s="582"/>
      <c r="N258" s="581"/>
      <c r="O258" s="583" t="s">
        <v>1357</v>
      </c>
      <c r="P258" s="567"/>
      <c r="Q258" s="584"/>
      <c r="R258" s="585"/>
      <c r="S258" s="586"/>
      <c r="T258" s="509"/>
      <c r="U258" s="510"/>
      <c r="V258" s="510"/>
      <c r="W258" s="510"/>
      <c r="X258" s="510"/>
      <c r="Y258" s="510"/>
      <c r="Z258" s="510"/>
      <c r="AA258" s="510"/>
      <c r="AB258" s="510"/>
      <c r="AC258" s="510"/>
      <c r="AD258" s="510"/>
      <c r="AE258" s="510"/>
      <c r="AF258" s="510"/>
      <c r="AG258" s="510"/>
      <c r="AH258" s="510"/>
      <c r="AI258" s="510"/>
      <c r="AJ258" s="510"/>
      <c r="AK258" s="510"/>
      <c r="AL258" s="510"/>
      <c r="AM258" s="510"/>
      <c r="AN258" s="510"/>
      <c r="AO258" s="510"/>
      <c r="AP258" s="510"/>
      <c r="AQ258" s="510"/>
      <c r="AR258" s="510"/>
      <c r="AS258" s="510"/>
      <c r="AT258" s="510"/>
      <c r="AU258" s="510"/>
      <c r="AV258" s="510"/>
      <c r="AW258" s="510"/>
      <c r="AX258" s="510"/>
      <c r="AY258" s="510"/>
      <c r="AZ258" s="510"/>
      <c r="BA258" s="510"/>
      <c r="BB258" s="510"/>
      <c r="BC258" s="510"/>
      <c r="BD258" s="510"/>
      <c r="BE258" s="510"/>
      <c r="BF258" s="510"/>
      <c r="BG258" s="510"/>
      <c r="BH258" s="510"/>
      <c r="BI258" s="510"/>
      <c r="BJ258" s="510"/>
      <c r="BK258" s="510"/>
      <c r="BL258" s="510"/>
      <c r="BM258" s="510"/>
      <c r="BN258" s="510"/>
      <c r="BO258" s="510"/>
    </row>
    <row r="259" spans="1:67" s="565" customFormat="1" ht="9" customHeight="1">
      <c r="A259" s="659" t="s">
        <v>655</v>
      </c>
      <c r="B259" s="665" t="s">
        <v>1355</v>
      </c>
      <c r="C259" s="666"/>
      <c r="D259" s="666"/>
      <c r="E259" s="667"/>
      <c r="F259" s="624" t="s">
        <v>1123</v>
      </c>
      <c r="G259" s="649">
        <v>2</v>
      </c>
      <c r="H259" s="645"/>
      <c r="I259" s="650">
        <v>896.01</v>
      </c>
      <c r="J259" s="645"/>
      <c r="K259" s="658">
        <f t="shared" si="5"/>
        <v>1792.02</v>
      </c>
      <c r="L259" s="645"/>
      <c r="M259" s="652"/>
      <c r="N259" s="625"/>
      <c r="O259" s="653" t="s">
        <v>1356</v>
      </c>
      <c r="P259" s="646"/>
      <c r="Q259" s="654" t="s">
        <v>1362</v>
      </c>
      <c r="R259" s="655"/>
      <c r="S259" s="656"/>
      <c r="T259" s="509">
        <f>8*9.82</f>
        <v>78.56</v>
      </c>
      <c r="U259" s="510">
        <f>817.45+78.56</f>
        <v>896.01</v>
      </c>
      <c r="V259" s="510"/>
      <c r="W259" s="510"/>
      <c r="X259" s="510"/>
      <c r="Y259" s="510"/>
      <c r="Z259" s="510"/>
      <c r="AA259" s="510"/>
      <c r="AB259" s="510"/>
      <c r="AC259" s="510"/>
      <c r="AD259" s="510"/>
      <c r="AE259" s="510"/>
      <c r="AF259" s="510"/>
      <c r="AG259" s="510"/>
      <c r="AH259" s="510"/>
      <c r="AI259" s="510"/>
      <c r="AJ259" s="510"/>
      <c r="AK259" s="510"/>
      <c r="AL259" s="510"/>
      <c r="AM259" s="510"/>
      <c r="AN259" s="510"/>
      <c r="AO259" s="510"/>
      <c r="AP259" s="510"/>
      <c r="AQ259" s="510"/>
      <c r="AR259" s="510"/>
      <c r="AS259" s="510"/>
      <c r="AT259" s="510"/>
      <c r="AU259" s="510"/>
      <c r="AV259" s="510"/>
      <c r="AW259" s="510"/>
      <c r="AX259" s="510"/>
      <c r="AY259" s="510"/>
      <c r="AZ259" s="510"/>
      <c r="BA259" s="510"/>
      <c r="BB259" s="510"/>
      <c r="BC259" s="510"/>
      <c r="BD259" s="510"/>
      <c r="BE259" s="510"/>
      <c r="BF259" s="510"/>
      <c r="BG259" s="510"/>
      <c r="BH259" s="510"/>
      <c r="BI259" s="510"/>
      <c r="BJ259" s="510"/>
      <c r="BK259" s="510"/>
      <c r="BL259" s="510"/>
      <c r="BM259" s="510"/>
      <c r="BN259" s="510"/>
      <c r="BO259" s="510"/>
    </row>
    <row r="260" spans="1:67" s="565" customFormat="1" ht="9" customHeight="1">
      <c r="A260" s="659" t="s">
        <v>656</v>
      </c>
      <c r="B260" s="665" t="s">
        <v>1358</v>
      </c>
      <c r="C260" s="666"/>
      <c r="D260" s="666"/>
      <c r="E260" s="667"/>
      <c r="F260" s="624" t="s">
        <v>1123</v>
      </c>
      <c r="G260" s="649">
        <v>2</v>
      </c>
      <c r="H260" s="645"/>
      <c r="I260" s="650">
        <v>1009</v>
      </c>
      <c r="J260" s="645"/>
      <c r="K260" s="658">
        <f>G260*I260</f>
        <v>2018</v>
      </c>
      <c r="L260" s="645"/>
      <c r="M260" s="652"/>
      <c r="N260" s="625"/>
      <c r="O260" s="653" t="s">
        <v>1361</v>
      </c>
      <c r="P260" s="646"/>
      <c r="Q260" s="654" t="s">
        <v>1363</v>
      </c>
      <c r="R260" s="655"/>
      <c r="S260" s="656"/>
      <c r="T260" s="509"/>
      <c r="U260" s="510">
        <f>930.44+T259</f>
        <v>1009</v>
      </c>
      <c r="V260" s="510"/>
      <c r="W260" s="510"/>
      <c r="X260" s="510"/>
      <c r="Y260" s="510"/>
      <c r="Z260" s="510"/>
      <c r="AA260" s="510"/>
      <c r="AB260" s="510"/>
      <c r="AC260" s="510"/>
      <c r="AD260" s="510"/>
      <c r="AE260" s="510"/>
      <c r="AF260" s="510"/>
      <c r="AG260" s="510"/>
      <c r="AH260" s="510"/>
      <c r="AI260" s="510"/>
      <c r="AJ260" s="510"/>
      <c r="AK260" s="510"/>
      <c r="AL260" s="510"/>
      <c r="AM260" s="510"/>
      <c r="AN260" s="510"/>
      <c r="AO260" s="510"/>
      <c r="AP260" s="510"/>
      <c r="AQ260" s="510"/>
      <c r="AR260" s="510"/>
      <c r="AS260" s="510"/>
      <c r="AT260" s="510"/>
      <c r="AU260" s="510"/>
      <c r="AV260" s="510"/>
      <c r="AW260" s="510"/>
      <c r="AX260" s="510"/>
      <c r="AY260" s="510"/>
      <c r="AZ260" s="510"/>
      <c r="BA260" s="510"/>
      <c r="BB260" s="510"/>
      <c r="BC260" s="510"/>
      <c r="BD260" s="510"/>
      <c r="BE260" s="510"/>
      <c r="BF260" s="510"/>
      <c r="BG260" s="510"/>
      <c r="BH260" s="510"/>
      <c r="BI260" s="510"/>
      <c r="BJ260" s="510"/>
      <c r="BK260" s="510"/>
      <c r="BL260" s="510"/>
      <c r="BM260" s="510"/>
      <c r="BN260" s="510"/>
      <c r="BO260" s="510"/>
    </row>
    <row r="261" spans="1:67" s="565" customFormat="1" ht="9" customHeight="1">
      <c r="A261" s="659" t="s">
        <v>657</v>
      </c>
      <c r="B261" s="665" t="s">
        <v>1359</v>
      </c>
      <c r="C261" s="666"/>
      <c r="D261" s="666"/>
      <c r="E261" s="667"/>
      <c r="F261" s="624" t="s">
        <v>1123</v>
      </c>
      <c r="G261" s="649">
        <v>1</v>
      </c>
      <c r="H261" s="645"/>
      <c r="I261" s="650">
        <v>1915.28</v>
      </c>
      <c r="J261" s="645"/>
      <c r="K261" s="658">
        <f>G261*I261</f>
        <v>1915.28</v>
      </c>
      <c r="L261" s="645"/>
      <c r="M261" s="652"/>
      <c r="N261" s="625"/>
      <c r="O261" s="653" t="s">
        <v>1360</v>
      </c>
      <c r="P261" s="646"/>
      <c r="Q261" s="654" t="s">
        <v>1364</v>
      </c>
      <c r="R261" s="655"/>
      <c r="S261" s="656"/>
      <c r="T261" s="509"/>
      <c r="U261" s="510">
        <f>1836.75+78.53</f>
        <v>1915.28</v>
      </c>
      <c r="V261" s="510"/>
      <c r="W261" s="510"/>
      <c r="X261" s="510"/>
      <c r="Y261" s="510"/>
      <c r="Z261" s="510"/>
      <c r="AA261" s="510"/>
      <c r="AB261" s="510"/>
      <c r="AC261" s="510"/>
      <c r="AD261" s="510"/>
      <c r="AE261" s="510"/>
      <c r="AF261" s="510"/>
      <c r="AG261" s="510"/>
      <c r="AH261" s="510"/>
      <c r="AI261" s="510"/>
      <c r="AJ261" s="510"/>
      <c r="AK261" s="510"/>
      <c r="AL261" s="510"/>
      <c r="AM261" s="510"/>
      <c r="AN261" s="510"/>
      <c r="AO261" s="510"/>
      <c r="AP261" s="510"/>
      <c r="AQ261" s="510"/>
      <c r="AR261" s="510"/>
      <c r="AS261" s="510"/>
      <c r="AT261" s="510"/>
      <c r="AU261" s="510"/>
      <c r="AV261" s="510"/>
      <c r="AW261" s="510"/>
      <c r="AX261" s="510"/>
      <c r="AY261" s="510"/>
      <c r="AZ261" s="510"/>
      <c r="BA261" s="510"/>
      <c r="BB261" s="510"/>
      <c r="BC261" s="510"/>
      <c r="BD261" s="510"/>
      <c r="BE261" s="510"/>
      <c r="BF261" s="510"/>
      <c r="BG261" s="510"/>
      <c r="BH261" s="510"/>
      <c r="BI261" s="510"/>
      <c r="BJ261" s="510"/>
      <c r="BK261" s="510"/>
      <c r="BL261" s="510"/>
      <c r="BM261" s="510"/>
      <c r="BN261" s="510"/>
      <c r="BO261" s="510"/>
    </row>
    <row r="262" spans="1:67" s="565" customFormat="1" ht="8.25" customHeight="1">
      <c r="A262" s="573" t="s">
        <v>659</v>
      </c>
      <c r="B262" s="635" t="s">
        <v>1350</v>
      </c>
      <c r="C262" s="602"/>
      <c r="D262" s="602"/>
      <c r="E262" s="603"/>
      <c r="F262" s="574"/>
      <c r="G262" s="570"/>
      <c r="H262" s="566"/>
      <c r="I262" s="572"/>
      <c r="J262" s="577"/>
      <c r="K262" s="571">
        <f t="shared" si="5"/>
        <v>0</v>
      </c>
      <c r="L262" s="566"/>
      <c r="M262" s="582"/>
      <c r="N262" s="581"/>
      <c r="O262" s="583" t="s">
        <v>1351</v>
      </c>
      <c r="P262" s="567"/>
      <c r="Q262" s="584"/>
      <c r="R262" s="585"/>
      <c r="S262" s="586"/>
      <c r="T262" s="509"/>
      <c r="U262" s="510"/>
      <c r="V262" s="510"/>
      <c r="W262" s="510"/>
      <c r="X262" s="510"/>
      <c r="Y262" s="510"/>
      <c r="Z262" s="510"/>
      <c r="AA262" s="510"/>
      <c r="AB262" s="510"/>
      <c r="AC262" s="510"/>
      <c r="AD262" s="510"/>
      <c r="AE262" s="510"/>
      <c r="AF262" s="510"/>
      <c r="AG262" s="510"/>
      <c r="AH262" s="510"/>
      <c r="AI262" s="510"/>
      <c r="AJ262" s="510"/>
      <c r="AK262" s="510"/>
      <c r="AL262" s="510"/>
      <c r="AM262" s="510"/>
      <c r="AN262" s="510"/>
      <c r="AO262" s="510"/>
      <c r="AP262" s="510"/>
      <c r="AQ262" s="510"/>
      <c r="AR262" s="510"/>
      <c r="AS262" s="510"/>
      <c r="AT262" s="510"/>
      <c r="AU262" s="510"/>
      <c r="AV262" s="510"/>
      <c r="AW262" s="510"/>
      <c r="AX262" s="510"/>
      <c r="AY262" s="510"/>
      <c r="AZ262" s="510"/>
      <c r="BA262" s="510"/>
      <c r="BB262" s="510"/>
      <c r="BC262" s="510"/>
      <c r="BD262" s="510"/>
      <c r="BE262" s="510"/>
      <c r="BF262" s="510"/>
      <c r="BG262" s="510"/>
      <c r="BH262" s="510"/>
      <c r="BI262" s="510"/>
      <c r="BJ262" s="510"/>
      <c r="BK262" s="510"/>
      <c r="BL262" s="510"/>
      <c r="BM262" s="510"/>
      <c r="BN262" s="510"/>
      <c r="BO262" s="510"/>
    </row>
    <row r="263" spans="1:67" s="565" customFormat="1" ht="21" customHeight="1" thickBot="1">
      <c r="A263" s="564" t="s">
        <v>660</v>
      </c>
      <c r="B263" s="662" t="s">
        <v>1450</v>
      </c>
      <c r="C263" s="663"/>
      <c r="D263" s="663"/>
      <c r="E263" s="664"/>
      <c r="F263" s="574" t="s">
        <v>1123</v>
      </c>
      <c r="G263" s="571">
        <v>6</v>
      </c>
      <c r="H263" s="566"/>
      <c r="I263" s="572">
        <v>1774.11</v>
      </c>
      <c r="J263" s="566"/>
      <c r="K263" s="569">
        <f t="shared" si="5"/>
        <v>10644.66</v>
      </c>
      <c r="L263" s="566"/>
      <c r="M263" s="441">
        <f>SUM(K251:K263)</f>
        <v>23235.7968</v>
      </c>
      <c r="N263" s="535"/>
      <c r="O263" s="547" t="s">
        <v>1210</v>
      </c>
      <c r="Q263" s="567"/>
      <c r="R263" s="510"/>
      <c r="S263" s="510"/>
      <c r="T263" s="509"/>
      <c r="U263" s="510"/>
      <c r="V263" s="510"/>
      <c r="W263" s="510"/>
      <c r="X263" s="510"/>
      <c r="Y263" s="510"/>
      <c r="Z263" s="510"/>
      <c r="AA263" s="510"/>
      <c r="AB263" s="510"/>
      <c r="AC263" s="510"/>
      <c r="AD263" s="510"/>
      <c r="AE263" s="510"/>
      <c r="AF263" s="510"/>
      <c r="AG263" s="510"/>
      <c r="AH263" s="510"/>
      <c r="AI263" s="510"/>
      <c r="AJ263" s="510"/>
      <c r="AK263" s="510"/>
      <c r="AL263" s="510"/>
      <c r="AM263" s="510"/>
      <c r="AN263" s="510"/>
      <c r="AO263" s="510"/>
      <c r="AP263" s="510"/>
      <c r="AQ263" s="510"/>
      <c r="AR263" s="510"/>
      <c r="AS263" s="510"/>
      <c r="AT263" s="510"/>
      <c r="AU263" s="510"/>
      <c r="AV263" s="510"/>
      <c r="AW263" s="510"/>
      <c r="AX263" s="510"/>
      <c r="AY263" s="510"/>
      <c r="AZ263" s="510"/>
      <c r="BA263" s="510"/>
      <c r="BB263" s="510"/>
      <c r="BC263" s="510"/>
      <c r="BD263" s="510"/>
      <c r="BE263" s="510"/>
      <c r="BF263" s="510"/>
      <c r="BG263" s="510"/>
      <c r="BH263" s="510"/>
      <c r="BI263" s="510"/>
      <c r="BJ263" s="510"/>
      <c r="BK263" s="510"/>
      <c r="BL263" s="510"/>
      <c r="BM263" s="510"/>
      <c r="BN263" s="510"/>
      <c r="BO263" s="510"/>
    </row>
    <row r="264" spans="1:17" ht="15.75" customHeight="1" thickTop="1">
      <c r="A264" s="398" t="str">
        <f>A31</f>
        <v>DATA: 19/08/2014</v>
      </c>
      <c r="B264" s="385"/>
      <c r="C264" s="386" t="s">
        <v>941</v>
      </c>
      <c r="D264" s="385"/>
      <c r="E264" s="387"/>
      <c r="F264" s="498" t="s">
        <v>952</v>
      </c>
      <c r="G264" s="387"/>
      <c r="H264" s="385" t="s">
        <v>1124</v>
      </c>
      <c r="I264" s="387"/>
      <c r="J264" s="385"/>
      <c r="K264" s="426">
        <f>SUM(K228:K263)</f>
        <v>338004.6325</v>
      </c>
      <c r="L264" s="385"/>
      <c r="M264" s="426">
        <f>SUM(M228:M263)</f>
        <v>338004.63250000007</v>
      </c>
      <c r="N264" s="526"/>
      <c r="O264" s="411"/>
      <c r="Q264" s="400"/>
    </row>
    <row r="265" spans="1:17" ht="15.75" customHeight="1" thickBot="1">
      <c r="A265" s="427"/>
      <c r="B265" s="388"/>
      <c r="C265" s="389"/>
      <c r="D265" s="390"/>
      <c r="E265" s="391"/>
      <c r="F265" s="499"/>
      <c r="G265" s="391"/>
      <c r="H265" s="390" t="s">
        <v>960</v>
      </c>
      <c r="I265" s="391"/>
      <c r="J265" s="390"/>
      <c r="K265" s="428"/>
      <c r="L265" s="390"/>
      <c r="M265" s="429"/>
      <c r="N265" s="526"/>
      <c r="O265" s="411"/>
      <c r="Q265" s="400"/>
    </row>
    <row r="266" spans="11:17" ht="15.75" thickTop="1">
      <c r="K266" s="394"/>
      <c r="M266" s="394"/>
      <c r="N266" s="526"/>
      <c r="O266" s="430"/>
      <c r="Q266" s="400"/>
    </row>
    <row r="267" spans="4:17" ht="15">
      <c r="D267" s="392"/>
      <c r="K267" s="432"/>
      <c r="M267" s="394"/>
      <c r="N267" s="526"/>
      <c r="O267" s="430"/>
      <c r="Q267" s="400"/>
    </row>
    <row r="268" spans="4:17" ht="15">
      <c r="D268" s="392"/>
      <c r="K268" s="432"/>
      <c r="M268" s="394"/>
      <c r="N268" s="526"/>
      <c r="O268" s="430"/>
      <c r="Q268" s="400"/>
    </row>
    <row r="269" spans="13:67" ht="15">
      <c r="M269" s="394"/>
      <c r="N269" s="526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  <c r="AA269" s="369"/>
      <c r="AB269" s="369"/>
      <c r="AC269" s="369"/>
      <c r="AD269" s="369"/>
      <c r="AE269" s="369"/>
      <c r="AF269" s="369"/>
      <c r="AG269" s="369"/>
      <c r="AH269" s="369"/>
      <c r="AI269" s="369"/>
      <c r="AJ269" s="369"/>
      <c r="AK269" s="369"/>
      <c r="AL269" s="369"/>
      <c r="AM269" s="369"/>
      <c r="AN269" s="369"/>
      <c r="AO269" s="369"/>
      <c r="AP269" s="369"/>
      <c r="AQ269" s="369"/>
      <c r="AR269" s="369"/>
      <c r="AS269" s="369"/>
      <c r="AT269" s="369"/>
      <c r="AU269" s="369"/>
      <c r="AV269" s="369"/>
      <c r="AW269" s="369"/>
      <c r="AX269" s="369"/>
      <c r="AY269" s="369"/>
      <c r="AZ269" s="369"/>
      <c r="BA269" s="369"/>
      <c r="BB269" s="369"/>
      <c r="BC269" s="369"/>
      <c r="BD269" s="369"/>
      <c r="BE269" s="369"/>
      <c r="BF269" s="369"/>
      <c r="BG269" s="369"/>
      <c r="BH269" s="369"/>
      <c r="BI269" s="369"/>
      <c r="BJ269" s="369"/>
      <c r="BK269" s="369"/>
      <c r="BL269" s="369"/>
      <c r="BM269" s="369"/>
      <c r="BN269" s="369"/>
      <c r="BO269" s="369"/>
    </row>
    <row r="270" spans="13:67" ht="15">
      <c r="M270" s="394"/>
      <c r="N270" s="526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  <c r="AA270" s="369"/>
      <c r="AB270" s="369"/>
      <c r="AC270" s="369"/>
      <c r="AD270" s="369"/>
      <c r="AE270" s="369"/>
      <c r="AF270" s="369"/>
      <c r="AG270" s="369"/>
      <c r="AH270" s="369"/>
      <c r="AI270" s="369"/>
      <c r="AJ270" s="369"/>
      <c r="AK270" s="369"/>
      <c r="AL270" s="369"/>
      <c r="AM270" s="369"/>
      <c r="AN270" s="369"/>
      <c r="AO270" s="369"/>
      <c r="AP270" s="369"/>
      <c r="AQ270" s="369"/>
      <c r="AR270" s="369"/>
      <c r="AS270" s="369"/>
      <c r="AT270" s="369"/>
      <c r="AU270" s="369"/>
      <c r="AV270" s="369"/>
      <c r="AW270" s="369"/>
      <c r="AX270" s="369"/>
      <c r="AY270" s="369"/>
      <c r="AZ270" s="369"/>
      <c r="BA270" s="369"/>
      <c r="BB270" s="369"/>
      <c r="BC270" s="369"/>
      <c r="BD270" s="369"/>
      <c r="BE270" s="369"/>
      <c r="BF270" s="369"/>
      <c r="BG270" s="369"/>
      <c r="BH270" s="369"/>
      <c r="BI270" s="369"/>
      <c r="BJ270" s="369"/>
      <c r="BK270" s="369"/>
      <c r="BL270" s="369"/>
      <c r="BM270" s="369"/>
      <c r="BN270" s="369"/>
      <c r="BO270" s="369"/>
    </row>
    <row r="272" spans="8:67" ht="15">
      <c r="H272" s="508"/>
      <c r="I272" s="508"/>
      <c r="J272" s="508"/>
      <c r="K272" s="508"/>
      <c r="O272" s="369"/>
      <c r="P272" s="369"/>
      <c r="Q272" s="369"/>
      <c r="R272" s="369"/>
      <c r="S272" s="369"/>
      <c r="T272" s="369"/>
      <c r="U272" s="369"/>
      <c r="V272" s="369"/>
      <c r="W272" s="369"/>
      <c r="X272" s="369"/>
      <c r="Y272" s="369"/>
      <c r="Z272" s="369"/>
      <c r="AA272" s="369"/>
      <c r="AB272" s="369"/>
      <c r="AC272" s="369"/>
      <c r="AD272" s="369"/>
      <c r="AE272" s="369"/>
      <c r="AF272" s="369"/>
      <c r="AG272" s="369"/>
      <c r="AH272" s="369"/>
      <c r="AI272" s="369"/>
      <c r="AJ272" s="369"/>
      <c r="AK272" s="369"/>
      <c r="AL272" s="369"/>
      <c r="AM272" s="369"/>
      <c r="AN272" s="369"/>
      <c r="AO272" s="369"/>
      <c r="AP272" s="369"/>
      <c r="AQ272" s="369"/>
      <c r="AR272" s="369"/>
      <c r="AS272" s="369"/>
      <c r="AT272" s="369"/>
      <c r="AU272" s="369"/>
      <c r="AV272" s="369"/>
      <c r="AW272" s="369"/>
      <c r="AX272" s="369"/>
      <c r="AY272" s="369"/>
      <c r="AZ272" s="369"/>
      <c r="BA272" s="369"/>
      <c r="BB272" s="369"/>
      <c r="BC272" s="369"/>
      <c r="BD272" s="369"/>
      <c r="BE272" s="369"/>
      <c r="BF272" s="369"/>
      <c r="BG272" s="369"/>
      <c r="BH272" s="369"/>
      <c r="BI272" s="369"/>
      <c r="BJ272" s="369"/>
      <c r="BK272" s="369"/>
      <c r="BL272" s="369"/>
      <c r="BM272" s="369"/>
      <c r="BN272" s="369"/>
      <c r="BO272" s="369"/>
    </row>
    <row r="273" spans="8:67" ht="15">
      <c r="H273" s="508"/>
      <c r="I273" s="515"/>
      <c r="J273" s="508"/>
      <c r="K273" s="508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  <c r="AA273" s="369"/>
      <c r="AB273" s="369"/>
      <c r="AC273" s="369"/>
      <c r="AD273" s="369"/>
      <c r="AE273" s="369"/>
      <c r="AF273" s="369"/>
      <c r="AG273" s="369"/>
      <c r="AH273" s="369"/>
      <c r="AI273" s="369"/>
      <c r="AJ273" s="369"/>
      <c r="AK273" s="369"/>
      <c r="AL273" s="369"/>
      <c r="AM273" s="369"/>
      <c r="AN273" s="369"/>
      <c r="AO273" s="369"/>
      <c r="AP273" s="369"/>
      <c r="AQ273" s="369"/>
      <c r="AR273" s="369"/>
      <c r="AS273" s="369"/>
      <c r="AT273" s="369"/>
      <c r="AU273" s="369"/>
      <c r="AV273" s="369"/>
      <c r="AW273" s="369"/>
      <c r="AX273" s="369"/>
      <c r="AY273" s="369"/>
      <c r="AZ273" s="369"/>
      <c r="BA273" s="369"/>
      <c r="BB273" s="369"/>
      <c r="BC273" s="369"/>
      <c r="BD273" s="369"/>
      <c r="BE273" s="369"/>
      <c r="BF273" s="369"/>
      <c r="BG273" s="369"/>
      <c r="BH273" s="369"/>
      <c r="BI273" s="369"/>
      <c r="BJ273" s="369"/>
      <c r="BK273" s="369"/>
      <c r="BL273" s="369"/>
      <c r="BM273" s="369"/>
      <c r="BN273" s="369"/>
      <c r="BO273" s="369"/>
    </row>
    <row r="274" spans="1:67" ht="15">
      <c r="A274" s="395"/>
      <c r="H274" s="508"/>
      <c r="I274" s="508"/>
      <c r="J274" s="508"/>
      <c r="K274" s="508"/>
      <c r="O274" s="369"/>
      <c r="P274" s="369"/>
      <c r="Q274" s="369"/>
      <c r="R274" s="369"/>
      <c r="S274" s="369"/>
      <c r="T274" s="369"/>
      <c r="U274" s="369"/>
      <c r="V274" s="369"/>
      <c r="W274" s="369"/>
      <c r="X274" s="369"/>
      <c r="Y274" s="369"/>
      <c r="Z274" s="369"/>
      <c r="AA274" s="369"/>
      <c r="AB274" s="369"/>
      <c r="AC274" s="369"/>
      <c r="AD274" s="369"/>
      <c r="AE274" s="369"/>
      <c r="AF274" s="369"/>
      <c r="AG274" s="369"/>
      <c r="AH274" s="369"/>
      <c r="AI274" s="369"/>
      <c r="AJ274" s="369"/>
      <c r="AK274" s="369"/>
      <c r="AL274" s="369"/>
      <c r="AM274" s="369"/>
      <c r="AN274" s="369"/>
      <c r="AO274" s="369"/>
      <c r="AP274" s="369"/>
      <c r="AQ274" s="369"/>
      <c r="AR274" s="369"/>
      <c r="AS274" s="369"/>
      <c r="AT274" s="369"/>
      <c r="AU274" s="369"/>
      <c r="AV274" s="369"/>
      <c r="AW274" s="369"/>
      <c r="AX274" s="369"/>
      <c r="AY274" s="369"/>
      <c r="AZ274" s="369"/>
      <c r="BA274" s="369"/>
      <c r="BB274" s="369"/>
      <c r="BC274" s="369"/>
      <c r="BD274" s="369"/>
      <c r="BE274" s="369"/>
      <c r="BF274" s="369"/>
      <c r="BG274" s="369"/>
      <c r="BH274" s="369"/>
      <c r="BI274" s="369"/>
      <c r="BJ274" s="369"/>
      <c r="BK274" s="369"/>
      <c r="BL274" s="369"/>
      <c r="BM274" s="369"/>
      <c r="BN274" s="369"/>
      <c r="BO274" s="369"/>
    </row>
    <row r="275" spans="1:67" ht="18" customHeight="1">
      <c r="A275" s="395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  <c r="AA275" s="369"/>
      <c r="AB275" s="369"/>
      <c r="AC275" s="369"/>
      <c r="AD275" s="369"/>
      <c r="AE275" s="369"/>
      <c r="AF275" s="369"/>
      <c r="AG275" s="369"/>
      <c r="AH275" s="369"/>
      <c r="AI275" s="369"/>
      <c r="AJ275" s="369"/>
      <c r="AK275" s="369"/>
      <c r="AL275" s="369"/>
      <c r="AM275" s="369"/>
      <c r="AN275" s="369"/>
      <c r="AO275" s="369"/>
      <c r="AP275" s="369"/>
      <c r="AQ275" s="369"/>
      <c r="AR275" s="369"/>
      <c r="AS275" s="369"/>
      <c r="AT275" s="369"/>
      <c r="AU275" s="369"/>
      <c r="AV275" s="369"/>
      <c r="AW275" s="369"/>
      <c r="AX275" s="369"/>
      <c r="AY275" s="369"/>
      <c r="AZ275" s="369"/>
      <c r="BA275" s="369"/>
      <c r="BB275" s="369"/>
      <c r="BC275" s="369"/>
      <c r="BD275" s="369"/>
      <c r="BE275" s="369"/>
      <c r="BF275" s="369"/>
      <c r="BG275" s="369"/>
      <c r="BH275" s="369"/>
      <c r="BI275" s="369"/>
      <c r="BJ275" s="369"/>
      <c r="BK275" s="369"/>
      <c r="BL275" s="369"/>
      <c r="BM275" s="369"/>
      <c r="BN275" s="369"/>
      <c r="BO275" s="369"/>
    </row>
    <row r="276" spans="1:67" ht="15" customHeight="1">
      <c r="A276" s="395"/>
      <c r="O276" s="369"/>
      <c r="P276" s="369"/>
      <c r="Q276" s="369"/>
      <c r="R276" s="369"/>
      <c r="S276" s="369"/>
      <c r="T276" s="369"/>
      <c r="U276" s="369"/>
      <c r="V276" s="369"/>
      <c r="W276" s="369"/>
      <c r="X276" s="369"/>
      <c r="Y276" s="369"/>
      <c r="Z276" s="369"/>
      <c r="AA276" s="369"/>
      <c r="AB276" s="369"/>
      <c r="AC276" s="369"/>
      <c r="AD276" s="369"/>
      <c r="AE276" s="369"/>
      <c r="AF276" s="369"/>
      <c r="AG276" s="369"/>
      <c r="AH276" s="369"/>
      <c r="AI276" s="369"/>
      <c r="AJ276" s="369"/>
      <c r="AK276" s="369"/>
      <c r="AL276" s="369"/>
      <c r="AM276" s="369"/>
      <c r="AN276" s="369"/>
      <c r="AO276" s="369"/>
      <c r="AP276" s="369"/>
      <c r="AQ276" s="369"/>
      <c r="AR276" s="369"/>
      <c r="AS276" s="369"/>
      <c r="AT276" s="369"/>
      <c r="AU276" s="369"/>
      <c r="AV276" s="369"/>
      <c r="AW276" s="369"/>
      <c r="AX276" s="369"/>
      <c r="AY276" s="369"/>
      <c r="AZ276" s="369"/>
      <c r="BA276" s="369"/>
      <c r="BB276" s="369"/>
      <c r="BC276" s="369"/>
      <c r="BD276" s="369"/>
      <c r="BE276" s="369"/>
      <c r="BF276" s="369"/>
      <c r="BG276" s="369"/>
      <c r="BH276" s="369"/>
      <c r="BI276" s="369"/>
      <c r="BJ276" s="369"/>
      <c r="BK276" s="369"/>
      <c r="BL276" s="369"/>
      <c r="BM276" s="369"/>
      <c r="BN276" s="369"/>
      <c r="BO276" s="369"/>
    </row>
    <row r="277" spans="1:67" ht="15" customHeight="1">
      <c r="A277" s="395"/>
      <c r="O277" s="369"/>
      <c r="P277" s="369"/>
      <c r="Q277" s="369"/>
      <c r="R277" s="369"/>
      <c r="S277" s="369"/>
      <c r="T277" s="369"/>
      <c r="U277" s="369"/>
      <c r="V277" s="369"/>
      <c r="W277" s="369"/>
      <c r="X277" s="369"/>
      <c r="Y277" s="369"/>
      <c r="Z277" s="369"/>
      <c r="AA277" s="369"/>
      <c r="AB277" s="369"/>
      <c r="AC277" s="369"/>
      <c r="AD277" s="369"/>
      <c r="AE277" s="369"/>
      <c r="AF277" s="369"/>
      <c r="AG277" s="369"/>
      <c r="AH277" s="369"/>
      <c r="AI277" s="369"/>
      <c r="AJ277" s="369"/>
      <c r="AK277" s="369"/>
      <c r="AL277" s="369"/>
      <c r="AM277" s="369"/>
      <c r="AN277" s="369"/>
      <c r="AO277" s="369"/>
      <c r="AP277" s="369"/>
      <c r="AQ277" s="369"/>
      <c r="AR277" s="369"/>
      <c r="AS277" s="369"/>
      <c r="AT277" s="369"/>
      <c r="AU277" s="369"/>
      <c r="AV277" s="369"/>
      <c r="AW277" s="369"/>
      <c r="AX277" s="369"/>
      <c r="AY277" s="369"/>
      <c r="AZ277" s="369"/>
      <c r="BA277" s="369"/>
      <c r="BB277" s="369"/>
      <c r="BC277" s="369"/>
      <c r="BD277" s="369"/>
      <c r="BE277" s="369"/>
      <c r="BF277" s="369"/>
      <c r="BG277" s="369"/>
      <c r="BH277" s="369"/>
      <c r="BI277" s="369"/>
      <c r="BJ277" s="369"/>
      <c r="BK277" s="369"/>
      <c r="BL277" s="369"/>
      <c r="BM277" s="369"/>
      <c r="BN277" s="369"/>
      <c r="BO277" s="369"/>
    </row>
    <row r="278" spans="1:67" ht="15" customHeight="1">
      <c r="A278" s="395"/>
      <c r="O278" s="369"/>
      <c r="P278" s="369"/>
      <c r="Q278" s="369"/>
      <c r="R278" s="369"/>
      <c r="S278" s="369"/>
      <c r="T278" s="369"/>
      <c r="U278" s="369"/>
      <c r="V278" s="369"/>
      <c r="W278" s="369"/>
      <c r="X278" s="369"/>
      <c r="Y278" s="369"/>
      <c r="Z278" s="369"/>
      <c r="AA278" s="369"/>
      <c r="AB278" s="369"/>
      <c r="AC278" s="369"/>
      <c r="AD278" s="369"/>
      <c r="AE278" s="369"/>
      <c r="AF278" s="369"/>
      <c r="AG278" s="369"/>
      <c r="AH278" s="369"/>
      <c r="AI278" s="369"/>
      <c r="AJ278" s="369"/>
      <c r="AK278" s="369"/>
      <c r="AL278" s="369"/>
      <c r="AM278" s="369"/>
      <c r="AN278" s="369"/>
      <c r="AO278" s="369"/>
      <c r="AP278" s="369"/>
      <c r="AQ278" s="369"/>
      <c r="AR278" s="369"/>
      <c r="AS278" s="369"/>
      <c r="AT278" s="369"/>
      <c r="AU278" s="369"/>
      <c r="AV278" s="369"/>
      <c r="AW278" s="369"/>
      <c r="AX278" s="369"/>
      <c r="AY278" s="369"/>
      <c r="AZ278" s="369"/>
      <c r="BA278" s="369"/>
      <c r="BB278" s="369"/>
      <c r="BC278" s="369"/>
      <c r="BD278" s="369"/>
      <c r="BE278" s="369"/>
      <c r="BF278" s="369"/>
      <c r="BG278" s="369"/>
      <c r="BH278" s="369"/>
      <c r="BI278" s="369"/>
      <c r="BJ278" s="369"/>
      <c r="BK278" s="369"/>
      <c r="BL278" s="369"/>
      <c r="BM278" s="369"/>
      <c r="BN278" s="369"/>
      <c r="BO278" s="369"/>
    </row>
    <row r="279" spans="1:67" ht="15" customHeight="1">
      <c r="A279" s="395"/>
      <c r="O279" s="369"/>
      <c r="P279" s="369"/>
      <c r="Q279" s="369"/>
      <c r="R279" s="369"/>
      <c r="S279" s="369"/>
      <c r="T279" s="369"/>
      <c r="U279" s="369"/>
      <c r="V279" s="369"/>
      <c r="W279" s="369"/>
      <c r="X279" s="369"/>
      <c r="Y279" s="369"/>
      <c r="Z279" s="369"/>
      <c r="AA279" s="369"/>
      <c r="AB279" s="369"/>
      <c r="AC279" s="369"/>
      <c r="AD279" s="369"/>
      <c r="AE279" s="369"/>
      <c r="AF279" s="369"/>
      <c r="AG279" s="369"/>
      <c r="AH279" s="369"/>
      <c r="AI279" s="369"/>
      <c r="AJ279" s="369"/>
      <c r="AK279" s="369"/>
      <c r="AL279" s="369"/>
      <c r="AM279" s="369"/>
      <c r="AN279" s="369"/>
      <c r="AO279" s="369"/>
      <c r="AP279" s="369"/>
      <c r="AQ279" s="369"/>
      <c r="AR279" s="369"/>
      <c r="AS279" s="369"/>
      <c r="AT279" s="369"/>
      <c r="AU279" s="369"/>
      <c r="AV279" s="369"/>
      <c r="AW279" s="369"/>
      <c r="AX279" s="369"/>
      <c r="AY279" s="369"/>
      <c r="AZ279" s="369"/>
      <c r="BA279" s="369"/>
      <c r="BB279" s="369"/>
      <c r="BC279" s="369"/>
      <c r="BD279" s="369"/>
      <c r="BE279" s="369"/>
      <c r="BF279" s="369"/>
      <c r="BG279" s="369"/>
      <c r="BH279" s="369"/>
      <c r="BI279" s="369"/>
      <c r="BJ279" s="369"/>
      <c r="BK279" s="369"/>
      <c r="BL279" s="369"/>
      <c r="BM279" s="369"/>
      <c r="BN279" s="369"/>
      <c r="BO279" s="369"/>
    </row>
    <row r="280" spans="1:67" ht="6.75" customHeight="1">
      <c r="A280" s="395"/>
      <c r="O280" s="369"/>
      <c r="P280" s="369"/>
      <c r="Q280" s="369"/>
      <c r="R280" s="369"/>
      <c r="S280" s="369"/>
      <c r="T280" s="369"/>
      <c r="U280" s="369"/>
      <c r="V280" s="369"/>
      <c r="W280" s="369"/>
      <c r="X280" s="369"/>
      <c r="Y280" s="369"/>
      <c r="Z280" s="369"/>
      <c r="AA280" s="369"/>
      <c r="AB280" s="369"/>
      <c r="AC280" s="369"/>
      <c r="AD280" s="369"/>
      <c r="AE280" s="369"/>
      <c r="AF280" s="369"/>
      <c r="AG280" s="369"/>
      <c r="AH280" s="369"/>
      <c r="AI280" s="369"/>
      <c r="AJ280" s="369"/>
      <c r="AK280" s="369"/>
      <c r="AL280" s="369"/>
      <c r="AM280" s="369"/>
      <c r="AN280" s="369"/>
      <c r="AO280" s="369"/>
      <c r="AP280" s="369"/>
      <c r="AQ280" s="369"/>
      <c r="AR280" s="369"/>
      <c r="AS280" s="369"/>
      <c r="AT280" s="369"/>
      <c r="AU280" s="369"/>
      <c r="AV280" s="369"/>
      <c r="AW280" s="369"/>
      <c r="AX280" s="369"/>
      <c r="AY280" s="369"/>
      <c r="AZ280" s="369"/>
      <c r="BA280" s="369"/>
      <c r="BB280" s="369"/>
      <c r="BC280" s="369"/>
      <c r="BD280" s="369"/>
      <c r="BE280" s="369"/>
      <c r="BF280" s="369"/>
      <c r="BG280" s="369"/>
      <c r="BH280" s="369"/>
      <c r="BI280" s="369"/>
      <c r="BJ280" s="369"/>
      <c r="BK280" s="369"/>
      <c r="BL280" s="369"/>
      <c r="BM280" s="369"/>
      <c r="BN280" s="369"/>
      <c r="BO280" s="369"/>
    </row>
    <row r="281" spans="1:67" ht="13.5" customHeight="1">
      <c r="A281" s="395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  <c r="AA281" s="369"/>
      <c r="AB281" s="369"/>
      <c r="AC281" s="369"/>
      <c r="AD281" s="369"/>
      <c r="AE281" s="369"/>
      <c r="AF281" s="369"/>
      <c r="AG281" s="369"/>
      <c r="AH281" s="369"/>
      <c r="AI281" s="369"/>
      <c r="AJ281" s="369"/>
      <c r="AK281" s="369"/>
      <c r="AL281" s="369"/>
      <c r="AM281" s="369"/>
      <c r="AN281" s="369"/>
      <c r="AO281" s="369"/>
      <c r="AP281" s="369"/>
      <c r="AQ281" s="369"/>
      <c r="AR281" s="369"/>
      <c r="AS281" s="369"/>
      <c r="AT281" s="369"/>
      <c r="AU281" s="369"/>
      <c r="AV281" s="369"/>
      <c r="AW281" s="369"/>
      <c r="AX281" s="369"/>
      <c r="AY281" s="369"/>
      <c r="AZ281" s="369"/>
      <c r="BA281" s="369"/>
      <c r="BB281" s="369"/>
      <c r="BC281" s="369"/>
      <c r="BD281" s="369"/>
      <c r="BE281" s="369"/>
      <c r="BF281" s="369"/>
      <c r="BG281" s="369"/>
      <c r="BH281" s="369"/>
      <c r="BI281" s="369"/>
      <c r="BJ281" s="369"/>
      <c r="BK281" s="369"/>
      <c r="BL281" s="369"/>
      <c r="BM281" s="369"/>
      <c r="BN281" s="369"/>
      <c r="BO281" s="369"/>
    </row>
    <row r="282" spans="1:67" ht="13.5" customHeight="1">
      <c r="A282" s="395"/>
      <c r="O282" s="369"/>
      <c r="P282" s="369"/>
      <c r="Q282" s="369"/>
      <c r="R282" s="369"/>
      <c r="S282" s="369"/>
      <c r="T282" s="369"/>
      <c r="U282" s="369"/>
      <c r="V282" s="369"/>
      <c r="W282" s="369"/>
      <c r="X282" s="369"/>
      <c r="Y282" s="369"/>
      <c r="Z282" s="369"/>
      <c r="AA282" s="369"/>
      <c r="AB282" s="369"/>
      <c r="AC282" s="369"/>
      <c r="AD282" s="369"/>
      <c r="AE282" s="369"/>
      <c r="AF282" s="369"/>
      <c r="AG282" s="369"/>
      <c r="AH282" s="369"/>
      <c r="AI282" s="369"/>
      <c r="AJ282" s="369"/>
      <c r="AK282" s="369"/>
      <c r="AL282" s="369"/>
      <c r="AM282" s="369"/>
      <c r="AN282" s="369"/>
      <c r="AO282" s="369"/>
      <c r="AP282" s="369"/>
      <c r="AQ282" s="369"/>
      <c r="AR282" s="369"/>
      <c r="AS282" s="369"/>
      <c r="AT282" s="369"/>
      <c r="AU282" s="369"/>
      <c r="AV282" s="369"/>
      <c r="AW282" s="369"/>
      <c r="AX282" s="369"/>
      <c r="AY282" s="369"/>
      <c r="AZ282" s="369"/>
      <c r="BA282" s="369"/>
      <c r="BB282" s="369"/>
      <c r="BC282" s="369"/>
      <c r="BD282" s="369"/>
      <c r="BE282" s="369"/>
      <c r="BF282" s="369"/>
      <c r="BG282" s="369"/>
      <c r="BH282" s="369"/>
      <c r="BI282" s="369"/>
      <c r="BJ282" s="369"/>
      <c r="BK282" s="369"/>
      <c r="BL282" s="369"/>
      <c r="BM282" s="369"/>
      <c r="BN282" s="369"/>
      <c r="BO282" s="369"/>
    </row>
    <row r="283" spans="1:67" ht="13.5" customHeight="1">
      <c r="A283" s="395"/>
      <c r="O283" s="369"/>
      <c r="P283" s="369"/>
      <c r="Q283" s="369"/>
      <c r="R283" s="369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  <c r="AJ283" s="369"/>
      <c r="AK283" s="369"/>
      <c r="AL283" s="369"/>
      <c r="AM283" s="369"/>
      <c r="AN283" s="369"/>
      <c r="AO283" s="369"/>
      <c r="AP283" s="369"/>
      <c r="AQ283" s="369"/>
      <c r="AR283" s="369"/>
      <c r="AS283" s="369"/>
      <c r="AT283" s="369"/>
      <c r="AU283" s="369"/>
      <c r="AV283" s="369"/>
      <c r="AW283" s="369"/>
      <c r="AX283" s="369"/>
      <c r="AY283" s="369"/>
      <c r="AZ283" s="369"/>
      <c r="BA283" s="369"/>
      <c r="BB283" s="369"/>
      <c r="BC283" s="369"/>
      <c r="BD283" s="369"/>
      <c r="BE283" s="369"/>
      <c r="BF283" s="369"/>
      <c r="BG283" s="369"/>
      <c r="BH283" s="369"/>
      <c r="BI283" s="369"/>
      <c r="BJ283" s="369"/>
      <c r="BK283" s="369"/>
      <c r="BL283" s="369"/>
      <c r="BM283" s="369"/>
      <c r="BN283" s="369"/>
      <c r="BO283" s="369"/>
    </row>
    <row r="284" spans="1:67" ht="13.5" customHeight="1">
      <c r="A284" s="395"/>
      <c r="O284" s="369"/>
      <c r="P284" s="369"/>
      <c r="Q284" s="369"/>
      <c r="R284" s="369"/>
      <c r="S284" s="369"/>
      <c r="T284" s="369"/>
      <c r="U284" s="369"/>
      <c r="V284" s="369"/>
      <c r="W284" s="369"/>
      <c r="X284" s="369"/>
      <c r="Y284" s="369"/>
      <c r="Z284" s="369"/>
      <c r="AA284" s="369"/>
      <c r="AB284" s="369"/>
      <c r="AC284" s="369"/>
      <c r="AD284" s="369"/>
      <c r="AE284" s="369"/>
      <c r="AF284" s="369"/>
      <c r="AG284" s="369"/>
      <c r="AH284" s="369"/>
      <c r="AI284" s="369"/>
      <c r="AJ284" s="369"/>
      <c r="AK284" s="369"/>
      <c r="AL284" s="369"/>
      <c r="AM284" s="369"/>
      <c r="AN284" s="369"/>
      <c r="AO284" s="369"/>
      <c r="AP284" s="369"/>
      <c r="AQ284" s="369"/>
      <c r="AR284" s="369"/>
      <c r="AS284" s="369"/>
      <c r="AT284" s="369"/>
      <c r="AU284" s="369"/>
      <c r="AV284" s="369"/>
      <c r="AW284" s="369"/>
      <c r="AX284" s="369"/>
      <c r="AY284" s="369"/>
      <c r="AZ284" s="369"/>
      <c r="BA284" s="369"/>
      <c r="BB284" s="369"/>
      <c r="BC284" s="369"/>
      <c r="BD284" s="369"/>
      <c r="BE284" s="369"/>
      <c r="BF284" s="369"/>
      <c r="BG284" s="369"/>
      <c r="BH284" s="369"/>
      <c r="BI284" s="369"/>
      <c r="BJ284" s="369"/>
      <c r="BK284" s="369"/>
      <c r="BL284" s="369"/>
      <c r="BM284" s="369"/>
      <c r="BN284" s="369"/>
      <c r="BO284" s="369"/>
    </row>
    <row r="285" spans="1:67" ht="13.5" customHeight="1">
      <c r="A285" s="395"/>
      <c r="B285" s="369"/>
      <c r="C285" s="369"/>
      <c r="D285" s="369"/>
      <c r="E285" s="369"/>
      <c r="F285" s="369"/>
      <c r="G285" s="369"/>
      <c r="H285" s="369"/>
      <c r="I285" s="369"/>
      <c r="J285" s="369"/>
      <c r="K285" s="369"/>
      <c r="L285" s="369"/>
      <c r="M285" s="369"/>
      <c r="N285" s="369"/>
      <c r="O285" s="369"/>
      <c r="P285" s="369"/>
      <c r="Q285" s="369"/>
      <c r="R285" s="369"/>
      <c r="S285" s="369"/>
      <c r="T285" s="369"/>
      <c r="U285" s="369"/>
      <c r="V285" s="369"/>
      <c r="W285" s="369"/>
      <c r="X285" s="369"/>
      <c r="Y285" s="369"/>
      <c r="Z285" s="369"/>
      <c r="AA285" s="369"/>
      <c r="AB285" s="369"/>
      <c r="AC285" s="369"/>
      <c r="AD285" s="369"/>
      <c r="AE285" s="369"/>
      <c r="AF285" s="369"/>
      <c r="AG285" s="369"/>
      <c r="AH285" s="369"/>
      <c r="AI285" s="369"/>
      <c r="AJ285" s="369"/>
      <c r="AK285" s="369"/>
      <c r="AL285" s="369"/>
      <c r="AM285" s="369"/>
      <c r="AN285" s="369"/>
      <c r="AO285" s="369"/>
      <c r="AP285" s="369"/>
      <c r="AQ285" s="369"/>
      <c r="AR285" s="369"/>
      <c r="AS285" s="369"/>
      <c r="AT285" s="369"/>
      <c r="AU285" s="369"/>
      <c r="AV285" s="369"/>
      <c r="AW285" s="369"/>
      <c r="AX285" s="369"/>
      <c r="AY285" s="369"/>
      <c r="AZ285" s="369"/>
      <c r="BA285" s="369"/>
      <c r="BB285" s="369"/>
      <c r="BC285" s="369"/>
      <c r="BD285" s="369"/>
      <c r="BE285" s="369"/>
      <c r="BF285" s="369"/>
      <c r="BG285" s="369"/>
      <c r="BH285" s="369"/>
      <c r="BI285" s="369"/>
      <c r="BJ285" s="369"/>
      <c r="BK285" s="369"/>
      <c r="BL285" s="369"/>
      <c r="BM285" s="369"/>
      <c r="BN285" s="369"/>
      <c r="BO285" s="369"/>
    </row>
    <row r="286" spans="1:67" ht="13.5" customHeight="1">
      <c r="A286" s="395"/>
      <c r="B286" s="369"/>
      <c r="C286" s="369"/>
      <c r="D286" s="369"/>
      <c r="E286" s="369"/>
      <c r="F286" s="369"/>
      <c r="G286" s="369"/>
      <c r="H286" s="369"/>
      <c r="I286" s="369"/>
      <c r="J286" s="369"/>
      <c r="K286" s="369"/>
      <c r="L286" s="369"/>
      <c r="M286" s="369"/>
      <c r="N286" s="369"/>
      <c r="O286" s="369"/>
      <c r="P286" s="369"/>
      <c r="Q286" s="369"/>
      <c r="R286" s="369"/>
      <c r="S286" s="369"/>
      <c r="T286" s="369"/>
      <c r="U286" s="369"/>
      <c r="V286" s="369"/>
      <c r="W286" s="369"/>
      <c r="X286" s="369"/>
      <c r="Y286" s="369"/>
      <c r="Z286" s="369"/>
      <c r="AA286" s="369"/>
      <c r="AB286" s="369"/>
      <c r="AC286" s="369"/>
      <c r="AD286" s="369"/>
      <c r="AE286" s="369"/>
      <c r="AF286" s="369"/>
      <c r="AG286" s="369"/>
      <c r="AH286" s="369"/>
      <c r="AI286" s="369"/>
      <c r="AJ286" s="369"/>
      <c r="AK286" s="369"/>
      <c r="AL286" s="369"/>
      <c r="AM286" s="369"/>
      <c r="AN286" s="369"/>
      <c r="AO286" s="369"/>
      <c r="AP286" s="369"/>
      <c r="AQ286" s="369"/>
      <c r="AR286" s="369"/>
      <c r="AS286" s="369"/>
      <c r="AT286" s="369"/>
      <c r="AU286" s="369"/>
      <c r="AV286" s="369"/>
      <c r="AW286" s="369"/>
      <c r="AX286" s="369"/>
      <c r="AY286" s="369"/>
      <c r="AZ286" s="369"/>
      <c r="BA286" s="369"/>
      <c r="BB286" s="369"/>
      <c r="BC286" s="369"/>
      <c r="BD286" s="369"/>
      <c r="BE286" s="369"/>
      <c r="BF286" s="369"/>
      <c r="BG286" s="369"/>
      <c r="BH286" s="369"/>
      <c r="BI286" s="369"/>
      <c r="BJ286" s="369"/>
      <c r="BK286" s="369"/>
      <c r="BL286" s="369"/>
      <c r="BM286" s="369"/>
      <c r="BN286" s="369"/>
      <c r="BO286" s="369"/>
    </row>
    <row r="287" spans="1:67" ht="13.5" customHeight="1">
      <c r="A287" s="395"/>
      <c r="B287" s="369"/>
      <c r="C287" s="369"/>
      <c r="D287" s="369"/>
      <c r="E287" s="369"/>
      <c r="F287" s="369"/>
      <c r="G287" s="369"/>
      <c r="H287" s="369"/>
      <c r="I287" s="369"/>
      <c r="J287" s="369"/>
      <c r="K287" s="369"/>
      <c r="L287" s="369"/>
      <c r="M287" s="369"/>
      <c r="N287" s="369"/>
      <c r="O287" s="369"/>
      <c r="P287" s="369"/>
      <c r="Q287" s="369"/>
      <c r="R287" s="369"/>
      <c r="S287" s="369"/>
      <c r="T287" s="369"/>
      <c r="U287" s="369"/>
      <c r="V287" s="369"/>
      <c r="W287" s="369"/>
      <c r="X287" s="369"/>
      <c r="Y287" s="369"/>
      <c r="Z287" s="369"/>
      <c r="AA287" s="369"/>
      <c r="AB287" s="369"/>
      <c r="AC287" s="369"/>
      <c r="AD287" s="369"/>
      <c r="AE287" s="369"/>
      <c r="AF287" s="369"/>
      <c r="AG287" s="369"/>
      <c r="AH287" s="369"/>
      <c r="AI287" s="369"/>
      <c r="AJ287" s="369"/>
      <c r="AK287" s="369"/>
      <c r="AL287" s="369"/>
      <c r="AM287" s="369"/>
      <c r="AN287" s="369"/>
      <c r="AO287" s="369"/>
      <c r="AP287" s="369"/>
      <c r="AQ287" s="369"/>
      <c r="AR287" s="369"/>
      <c r="AS287" s="369"/>
      <c r="AT287" s="369"/>
      <c r="AU287" s="369"/>
      <c r="AV287" s="369"/>
      <c r="AW287" s="369"/>
      <c r="AX287" s="369"/>
      <c r="AY287" s="369"/>
      <c r="AZ287" s="369"/>
      <c r="BA287" s="369"/>
      <c r="BB287" s="369"/>
      <c r="BC287" s="369"/>
      <c r="BD287" s="369"/>
      <c r="BE287" s="369"/>
      <c r="BF287" s="369"/>
      <c r="BG287" s="369"/>
      <c r="BH287" s="369"/>
      <c r="BI287" s="369"/>
      <c r="BJ287" s="369"/>
      <c r="BK287" s="369"/>
      <c r="BL287" s="369"/>
      <c r="BM287" s="369"/>
      <c r="BN287" s="369"/>
      <c r="BO287" s="369"/>
    </row>
    <row r="288" spans="1:67" ht="13.5" customHeight="1">
      <c r="A288" s="395"/>
      <c r="B288" s="369"/>
      <c r="C288" s="369"/>
      <c r="D288" s="369"/>
      <c r="E288" s="369"/>
      <c r="F288" s="369"/>
      <c r="G288" s="369"/>
      <c r="H288" s="369"/>
      <c r="I288" s="369"/>
      <c r="J288" s="369"/>
      <c r="K288" s="369"/>
      <c r="L288" s="369"/>
      <c r="M288" s="369"/>
      <c r="N288" s="369"/>
      <c r="O288" s="369"/>
      <c r="P288" s="369"/>
      <c r="Q288" s="369"/>
      <c r="R288" s="369"/>
      <c r="S288" s="369"/>
      <c r="T288" s="369"/>
      <c r="U288" s="369"/>
      <c r="V288" s="369"/>
      <c r="W288" s="369"/>
      <c r="X288" s="369"/>
      <c r="Y288" s="369"/>
      <c r="Z288" s="369"/>
      <c r="AA288" s="369"/>
      <c r="AB288" s="369"/>
      <c r="AC288" s="369"/>
      <c r="AD288" s="369"/>
      <c r="AE288" s="369"/>
      <c r="AF288" s="369"/>
      <c r="AG288" s="369"/>
      <c r="AH288" s="369"/>
      <c r="AI288" s="369"/>
      <c r="AJ288" s="369"/>
      <c r="AK288" s="369"/>
      <c r="AL288" s="369"/>
      <c r="AM288" s="369"/>
      <c r="AN288" s="369"/>
      <c r="AO288" s="369"/>
      <c r="AP288" s="369"/>
      <c r="AQ288" s="369"/>
      <c r="AR288" s="369"/>
      <c r="AS288" s="369"/>
      <c r="AT288" s="369"/>
      <c r="AU288" s="369"/>
      <c r="AV288" s="369"/>
      <c r="AW288" s="369"/>
      <c r="AX288" s="369"/>
      <c r="AY288" s="369"/>
      <c r="AZ288" s="369"/>
      <c r="BA288" s="369"/>
      <c r="BB288" s="369"/>
      <c r="BC288" s="369"/>
      <c r="BD288" s="369"/>
      <c r="BE288" s="369"/>
      <c r="BF288" s="369"/>
      <c r="BG288" s="369"/>
      <c r="BH288" s="369"/>
      <c r="BI288" s="369"/>
      <c r="BJ288" s="369"/>
      <c r="BK288" s="369"/>
      <c r="BL288" s="369"/>
      <c r="BM288" s="369"/>
      <c r="BN288" s="369"/>
      <c r="BO288" s="369"/>
    </row>
    <row r="289" spans="1:67" ht="13.5" customHeight="1">
      <c r="A289" s="395"/>
      <c r="B289" s="369"/>
      <c r="C289" s="369"/>
      <c r="D289" s="369"/>
      <c r="E289" s="369"/>
      <c r="F289" s="369"/>
      <c r="G289" s="369"/>
      <c r="H289" s="369"/>
      <c r="I289" s="369"/>
      <c r="J289" s="369"/>
      <c r="K289" s="369"/>
      <c r="L289" s="369"/>
      <c r="M289" s="369"/>
      <c r="N289" s="369"/>
      <c r="O289" s="369"/>
      <c r="P289" s="369"/>
      <c r="Q289" s="369"/>
      <c r="R289" s="369"/>
      <c r="S289" s="369"/>
      <c r="T289" s="369"/>
      <c r="U289" s="369"/>
      <c r="V289" s="369"/>
      <c r="W289" s="369"/>
      <c r="X289" s="369"/>
      <c r="Y289" s="369"/>
      <c r="Z289" s="369"/>
      <c r="AA289" s="369"/>
      <c r="AB289" s="369"/>
      <c r="AC289" s="369"/>
      <c r="AD289" s="369"/>
      <c r="AE289" s="369"/>
      <c r="AF289" s="369"/>
      <c r="AG289" s="369"/>
      <c r="AH289" s="369"/>
      <c r="AI289" s="369"/>
      <c r="AJ289" s="369"/>
      <c r="AK289" s="369"/>
      <c r="AL289" s="369"/>
      <c r="AM289" s="369"/>
      <c r="AN289" s="369"/>
      <c r="AO289" s="369"/>
      <c r="AP289" s="369"/>
      <c r="AQ289" s="369"/>
      <c r="AR289" s="369"/>
      <c r="AS289" s="369"/>
      <c r="AT289" s="369"/>
      <c r="AU289" s="369"/>
      <c r="AV289" s="369"/>
      <c r="AW289" s="369"/>
      <c r="AX289" s="369"/>
      <c r="AY289" s="369"/>
      <c r="AZ289" s="369"/>
      <c r="BA289" s="369"/>
      <c r="BB289" s="369"/>
      <c r="BC289" s="369"/>
      <c r="BD289" s="369"/>
      <c r="BE289" s="369"/>
      <c r="BF289" s="369"/>
      <c r="BG289" s="369"/>
      <c r="BH289" s="369"/>
      <c r="BI289" s="369"/>
      <c r="BJ289" s="369"/>
      <c r="BK289" s="369"/>
      <c r="BL289" s="369"/>
      <c r="BM289" s="369"/>
      <c r="BN289" s="369"/>
      <c r="BO289" s="369"/>
    </row>
    <row r="290" spans="1:67" ht="13.5" customHeight="1">
      <c r="A290" s="395"/>
      <c r="B290" s="369"/>
      <c r="C290" s="369"/>
      <c r="D290" s="369"/>
      <c r="E290" s="369"/>
      <c r="F290" s="369"/>
      <c r="G290" s="369"/>
      <c r="H290" s="369"/>
      <c r="I290" s="369"/>
      <c r="J290" s="369"/>
      <c r="K290" s="369"/>
      <c r="L290" s="369"/>
      <c r="M290" s="369"/>
      <c r="N290" s="369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69"/>
      <c r="AA290" s="369"/>
      <c r="AB290" s="369"/>
      <c r="AC290" s="369"/>
      <c r="AD290" s="369"/>
      <c r="AE290" s="369"/>
      <c r="AF290" s="369"/>
      <c r="AG290" s="369"/>
      <c r="AH290" s="369"/>
      <c r="AI290" s="369"/>
      <c r="AJ290" s="369"/>
      <c r="AK290" s="369"/>
      <c r="AL290" s="369"/>
      <c r="AM290" s="369"/>
      <c r="AN290" s="369"/>
      <c r="AO290" s="369"/>
      <c r="AP290" s="369"/>
      <c r="AQ290" s="369"/>
      <c r="AR290" s="369"/>
      <c r="AS290" s="369"/>
      <c r="AT290" s="369"/>
      <c r="AU290" s="369"/>
      <c r="AV290" s="369"/>
      <c r="AW290" s="369"/>
      <c r="AX290" s="369"/>
      <c r="AY290" s="369"/>
      <c r="AZ290" s="369"/>
      <c r="BA290" s="369"/>
      <c r="BB290" s="369"/>
      <c r="BC290" s="369"/>
      <c r="BD290" s="369"/>
      <c r="BE290" s="369"/>
      <c r="BF290" s="369"/>
      <c r="BG290" s="369"/>
      <c r="BH290" s="369"/>
      <c r="BI290" s="369"/>
      <c r="BJ290" s="369"/>
      <c r="BK290" s="369"/>
      <c r="BL290" s="369"/>
      <c r="BM290" s="369"/>
      <c r="BN290" s="369"/>
      <c r="BO290" s="369"/>
    </row>
    <row r="291" spans="1:67" ht="13.5" customHeight="1">
      <c r="A291" s="395"/>
      <c r="B291" s="369"/>
      <c r="C291" s="369"/>
      <c r="D291" s="369"/>
      <c r="E291" s="369"/>
      <c r="F291" s="369"/>
      <c r="G291" s="369"/>
      <c r="H291" s="369"/>
      <c r="I291" s="369"/>
      <c r="J291" s="369"/>
      <c r="K291" s="369"/>
      <c r="L291" s="369"/>
      <c r="M291" s="369"/>
      <c r="N291" s="369"/>
      <c r="O291" s="369"/>
      <c r="P291" s="369"/>
      <c r="Q291" s="369"/>
      <c r="R291" s="369"/>
      <c r="S291" s="369"/>
      <c r="T291" s="369"/>
      <c r="U291" s="369"/>
      <c r="V291" s="369"/>
      <c r="W291" s="369"/>
      <c r="X291" s="369"/>
      <c r="Y291" s="369"/>
      <c r="Z291" s="369"/>
      <c r="AA291" s="369"/>
      <c r="AB291" s="369"/>
      <c r="AC291" s="369"/>
      <c r="AD291" s="369"/>
      <c r="AE291" s="369"/>
      <c r="AF291" s="369"/>
      <c r="AG291" s="369"/>
      <c r="AH291" s="369"/>
      <c r="AI291" s="369"/>
      <c r="AJ291" s="369"/>
      <c r="AK291" s="369"/>
      <c r="AL291" s="369"/>
      <c r="AM291" s="369"/>
      <c r="AN291" s="369"/>
      <c r="AO291" s="369"/>
      <c r="AP291" s="369"/>
      <c r="AQ291" s="369"/>
      <c r="AR291" s="369"/>
      <c r="AS291" s="369"/>
      <c r="AT291" s="369"/>
      <c r="AU291" s="369"/>
      <c r="AV291" s="369"/>
      <c r="AW291" s="369"/>
      <c r="AX291" s="369"/>
      <c r="AY291" s="369"/>
      <c r="AZ291" s="369"/>
      <c r="BA291" s="369"/>
      <c r="BB291" s="369"/>
      <c r="BC291" s="369"/>
      <c r="BD291" s="369"/>
      <c r="BE291" s="369"/>
      <c r="BF291" s="369"/>
      <c r="BG291" s="369"/>
      <c r="BH291" s="369"/>
      <c r="BI291" s="369"/>
      <c r="BJ291" s="369"/>
      <c r="BK291" s="369"/>
      <c r="BL291" s="369"/>
      <c r="BM291" s="369"/>
      <c r="BN291" s="369"/>
      <c r="BO291" s="369"/>
    </row>
    <row r="292" spans="1:67" ht="13.5" customHeight="1">
      <c r="A292" s="395"/>
      <c r="B292" s="369"/>
      <c r="C292" s="369"/>
      <c r="D292" s="369"/>
      <c r="E292" s="369"/>
      <c r="F292" s="369"/>
      <c r="G292" s="369"/>
      <c r="H292" s="369"/>
      <c r="I292" s="369"/>
      <c r="J292" s="369"/>
      <c r="K292" s="369"/>
      <c r="L292" s="369"/>
      <c r="M292" s="369"/>
      <c r="N292" s="369"/>
      <c r="O292" s="369"/>
      <c r="P292" s="369"/>
      <c r="Q292" s="369"/>
      <c r="R292" s="369"/>
      <c r="S292" s="369"/>
      <c r="T292" s="369"/>
      <c r="U292" s="369"/>
      <c r="V292" s="369"/>
      <c r="W292" s="369"/>
      <c r="X292" s="369"/>
      <c r="Y292" s="369"/>
      <c r="Z292" s="369"/>
      <c r="AA292" s="369"/>
      <c r="AB292" s="369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69"/>
      <c r="BA292" s="369"/>
      <c r="BB292" s="369"/>
      <c r="BC292" s="369"/>
      <c r="BD292" s="369"/>
      <c r="BE292" s="369"/>
      <c r="BF292" s="369"/>
      <c r="BG292" s="369"/>
      <c r="BH292" s="369"/>
      <c r="BI292" s="369"/>
      <c r="BJ292" s="369"/>
      <c r="BK292" s="369"/>
      <c r="BL292" s="369"/>
      <c r="BM292" s="369"/>
      <c r="BN292" s="369"/>
      <c r="BO292" s="369"/>
    </row>
    <row r="293" spans="1:67" ht="13.5" customHeight="1">
      <c r="A293" s="395"/>
      <c r="B293" s="369"/>
      <c r="C293" s="369"/>
      <c r="D293" s="369"/>
      <c r="E293" s="369"/>
      <c r="F293" s="369"/>
      <c r="G293" s="369"/>
      <c r="H293" s="369"/>
      <c r="I293" s="369"/>
      <c r="J293" s="369"/>
      <c r="K293" s="369"/>
      <c r="L293" s="369"/>
      <c r="M293" s="369"/>
      <c r="N293" s="369"/>
      <c r="O293" s="369"/>
      <c r="P293" s="369"/>
      <c r="Q293" s="369"/>
      <c r="R293" s="369"/>
      <c r="S293" s="369"/>
      <c r="T293" s="369"/>
      <c r="U293" s="369"/>
      <c r="V293" s="369"/>
      <c r="W293" s="369"/>
      <c r="X293" s="369"/>
      <c r="Y293" s="369"/>
      <c r="Z293" s="369"/>
      <c r="AA293" s="369"/>
      <c r="AB293" s="369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69"/>
      <c r="BA293" s="369"/>
      <c r="BB293" s="369"/>
      <c r="BC293" s="369"/>
      <c r="BD293" s="369"/>
      <c r="BE293" s="369"/>
      <c r="BF293" s="369"/>
      <c r="BG293" s="369"/>
      <c r="BH293" s="369"/>
      <c r="BI293" s="369"/>
      <c r="BJ293" s="369"/>
      <c r="BK293" s="369"/>
      <c r="BL293" s="369"/>
      <c r="BM293" s="369"/>
      <c r="BN293" s="369"/>
      <c r="BO293" s="369"/>
    </row>
    <row r="294" spans="1:67" ht="13.5" customHeight="1">
      <c r="A294" s="395"/>
      <c r="B294" s="369"/>
      <c r="C294" s="369"/>
      <c r="D294" s="369"/>
      <c r="E294" s="369"/>
      <c r="F294" s="369"/>
      <c r="G294" s="369"/>
      <c r="H294" s="369"/>
      <c r="I294" s="369"/>
      <c r="J294" s="369"/>
      <c r="K294" s="369"/>
      <c r="L294" s="369"/>
      <c r="M294" s="369"/>
      <c r="N294" s="369"/>
      <c r="O294" s="369"/>
      <c r="P294" s="369"/>
      <c r="Q294" s="369"/>
      <c r="R294" s="369"/>
      <c r="S294" s="369"/>
      <c r="T294" s="369"/>
      <c r="U294" s="369"/>
      <c r="V294" s="369"/>
      <c r="W294" s="369"/>
      <c r="X294" s="369"/>
      <c r="Y294" s="369"/>
      <c r="Z294" s="369"/>
      <c r="AA294" s="369"/>
      <c r="AB294" s="369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69"/>
      <c r="BA294" s="369"/>
      <c r="BB294" s="369"/>
      <c r="BC294" s="369"/>
      <c r="BD294" s="369"/>
      <c r="BE294" s="369"/>
      <c r="BF294" s="369"/>
      <c r="BG294" s="369"/>
      <c r="BH294" s="369"/>
      <c r="BI294" s="369"/>
      <c r="BJ294" s="369"/>
      <c r="BK294" s="369"/>
      <c r="BL294" s="369"/>
      <c r="BM294" s="369"/>
      <c r="BN294" s="369"/>
      <c r="BO294" s="369"/>
    </row>
    <row r="295" spans="1:67" ht="13.5" customHeight="1">
      <c r="A295" s="395"/>
      <c r="B295" s="369"/>
      <c r="C295" s="369"/>
      <c r="D295" s="369"/>
      <c r="E295" s="369"/>
      <c r="F295" s="369"/>
      <c r="G295" s="369"/>
      <c r="H295" s="369"/>
      <c r="I295" s="369"/>
      <c r="J295" s="369"/>
      <c r="K295" s="369"/>
      <c r="L295" s="369"/>
      <c r="M295" s="369"/>
      <c r="N295" s="369"/>
      <c r="O295" s="369"/>
      <c r="P295" s="369"/>
      <c r="Q295" s="369"/>
      <c r="R295" s="369"/>
      <c r="S295" s="369"/>
      <c r="T295" s="369"/>
      <c r="U295" s="369"/>
      <c r="V295" s="369"/>
      <c r="W295" s="369"/>
      <c r="X295" s="369"/>
      <c r="Y295" s="369"/>
      <c r="Z295" s="369"/>
      <c r="AA295" s="369"/>
      <c r="AB295" s="369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69"/>
      <c r="BA295" s="369"/>
      <c r="BB295" s="369"/>
      <c r="BC295" s="369"/>
      <c r="BD295" s="369"/>
      <c r="BE295" s="369"/>
      <c r="BF295" s="369"/>
      <c r="BG295" s="369"/>
      <c r="BH295" s="369"/>
      <c r="BI295" s="369"/>
      <c r="BJ295" s="369"/>
      <c r="BK295" s="369"/>
      <c r="BL295" s="369"/>
      <c r="BM295" s="369"/>
      <c r="BN295" s="369"/>
      <c r="BO295" s="369"/>
    </row>
    <row r="296" spans="1:67" ht="13.5" customHeight="1">
      <c r="A296" s="395"/>
      <c r="B296" s="369"/>
      <c r="C296" s="369"/>
      <c r="D296" s="369"/>
      <c r="E296" s="369"/>
      <c r="F296" s="369"/>
      <c r="G296" s="369"/>
      <c r="H296" s="369"/>
      <c r="I296" s="369"/>
      <c r="J296" s="369"/>
      <c r="K296" s="369"/>
      <c r="L296" s="369"/>
      <c r="M296" s="369"/>
      <c r="N296" s="369"/>
      <c r="O296" s="369"/>
      <c r="P296" s="369"/>
      <c r="Q296" s="369"/>
      <c r="R296" s="369"/>
      <c r="S296" s="369"/>
      <c r="T296" s="369"/>
      <c r="U296" s="369"/>
      <c r="V296" s="369"/>
      <c r="W296" s="369"/>
      <c r="X296" s="369"/>
      <c r="Y296" s="369"/>
      <c r="Z296" s="369"/>
      <c r="AA296" s="369"/>
      <c r="AB296" s="369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  <c r="AV296" s="369"/>
      <c r="AW296" s="369"/>
      <c r="AX296" s="369"/>
      <c r="AY296" s="369"/>
      <c r="AZ296" s="369"/>
      <c r="BA296" s="369"/>
      <c r="BB296" s="369"/>
      <c r="BC296" s="369"/>
      <c r="BD296" s="369"/>
      <c r="BE296" s="369"/>
      <c r="BF296" s="369"/>
      <c r="BG296" s="369"/>
      <c r="BH296" s="369"/>
      <c r="BI296" s="369"/>
      <c r="BJ296" s="369"/>
      <c r="BK296" s="369"/>
      <c r="BL296" s="369"/>
      <c r="BM296" s="369"/>
      <c r="BN296" s="369"/>
      <c r="BO296" s="369"/>
    </row>
    <row r="297" spans="1:67" ht="13.5" customHeight="1">
      <c r="A297" s="395"/>
      <c r="B297" s="369"/>
      <c r="C297" s="369"/>
      <c r="D297" s="369"/>
      <c r="E297" s="369"/>
      <c r="F297" s="369"/>
      <c r="G297" s="369"/>
      <c r="H297" s="369"/>
      <c r="I297" s="369"/>
      <c r="J297" s="369"/>
      <c r="K297" s="369"/>
      <c r="L297" s="369"/>
      <c r="M297" s="369"/>
      <c r="N297" s="369"/>
      <c r="O297" s="369"/>
      <c r="P297" s="369"/>
      <c r="Q297" s="369"/>
      <c r="R297" s="369"/>
      <c r="S297" s="369"/>
      <c r="T297" s="369"/>
      <c r="U297" s="369"/>
      <c r="V297" s="369"/>
      <c r="W297" s="369"/>
      <c r="X297" s="369"/>
      <c r="Y297" s="369"/>
      <c r="Z297" s="369"/>
      <c r="AA297" s="369"/>
      <c r="AB297" s="369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  <c r="AV297" s="369"/>
      <c r="AW297" s="369"/>
      <c r="AX297" s="369"/>
      <c r="AY297" s="369"/>
      <c r="AZ297" s="369"/>
      <c r="BA297" s="369"/>
      <c r="BB297" s="369"/>
      <c r="BC297" s="369"/>
      <c r="BD297" s="369"/>
      <c r="BE297" s="369"/>
      <c r="BF297" s="369"/>
      <c r="BG297" s="369"/>
      <c r="BH297" s="369"/>
      <c r="BI297" s="369"/>
      <c r="BJ297" s="369"/>
      <c r="BK297" s="369"/>
      <c r="BL297" s="369"/>
      <c r="BM297" s="369"/>
      <c r="BN297" s="369"/>
      <c r="BO297" s="369"/>
    </row>
    <row r="298" spans="1:67" ht="13.5" customHeight="1">
      <c r="A298" s="395"/>
      <c r="B298" s="369"/>
      <c r="C298" s="369"/>
      <c r="D298" s="369"/>
      <c r="E298" s="369"/>
      <c r="F298" s="369"/>
      <c r="G298" s="369"/>
      <c r="H298" s="369"/>
      <c r="I298" s="369"/>
      <c r="J298" s="369"/>
      <c r="K298" s="369"/>
      <c r="L298" s="369"/>
      <c r="M298" s="369"/>
      <c r="N298" s="369"/>
      <c r="O298" s="369"/>
      <c r="P298" s="369"/>
      <c r="Q298" s="369"/>
      <c r="R298" s="369"/>
      <c r="S298" s="369"/>
      <c r="T298" s="369"/>
      <c r="U298" s="369"/>
      <c r="V298" s="369"/>
      <c r="W298" s="369"/>
      <c r="X298" s="369"/>
      <c r="Y298" s="369"/>
      <c r="Z298" s="369"/>
      <c r="AA298" s="369"/>
      <c r="AB298" s="369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  <c r="AV298" s="369"/>
      <c r="AW298" s="369"/>
      <c r="AX298" s="369"/>
      <c r="AY298" s="369"/>
      <c r="AZ298" s="369"/>
      <c r="BA298" s="369"/>
      <c r="BB298" s="369"/>
      <c r="BC298" s="369"/>
      <c r="BD298" s="369"/>
      <c r="BE298" s="369"/>
      <c r="BF298" s="369"/>
      <c r="BG298" s="369"/>
      <c r="BH298" s="369"/>
      <c r="BI298" s="369"/>
      <c r="BJ298" s="369"/>
      <c r="BK298" s="369"/>
      <c r="BL298" s="369"/>
      <c r="BM298" s="369"/>
      <c r="BN298" s="369"/>
      <c r="BO298" s="369"/>
    </row>
    <row r="299" spans="1:67" ht="13.5" customHeight="1">
      <c r="A299" s="395"/>
      <c r="B299" s="369"/>
      <c r="C299" s="369"/>
      <c r="D299" s="369"/>
      <c r="E299" s="369"/>
      <c r="F299" s="369"/>
      <c r="G299" s="369"/>
      <c r="H299" s="369"/>
      <c r="I299" s="369"/>
      <c r="J299" s="369"/>
      <c r="K299" s="369"/>
      <c r="L299" s="369"/>
      <c r="M299" s="369"/>
      <c r="N299" s="369"/>
      <c r="O299" s="369"/>
      <c r="P299" s="369"/>
      <c r="Q299" s="369"/>
      <c r="R299" s="369"/>
      <c r="S299" s="369"/>
      <c r="T299" s="369"/>
      <c r="U299" s="369"/>
      <c r="V299" s="369"/>
      <c r="W299" s="369"/>
      <c r="X299" s="369"/>
      <c r="Y299" s="369"/>
      <c r="Z299" s="369"/>
      <c r="AA299" s="369"/>
      <c r="AB299" s="369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  <c r="AV299" s="369"/>
      <c r="AW299" s="369"/>
      <c r="AX299" s="369"/>
      <c r="AY299" s="369"/>
      <c r="AZ299" s="369"/>
      <c r="BA299" s="369"/>
      <c r="BB299" s="369"/>
      <c r="BC299" s="369"/>
      <c r="BD299" s="369"/>
      <c r="BE299" s="369"/>
      <c r="BF299" s="369"/>
      <c r="BG299" s="369"/>
      <c r="BH299" s="369"/>
      <c r="BI299" s="369"/>
      <c r="BJ299" s="369"/>
      <c r="BK299" s="369"/>
      <c r="BL299" s="369"/>
      <c r="BM299" s="369"/>
      <c r="BN299" s="369"/>
      <c r="BO299" s="369"/>
    </row>
    <row r="300" spans="1:67" ht="13.5" customHeight="1">
      <c r="A300" s="395"/>
      <c r="B300" s="369"/>
      <c r="C300" s="369"/>
      <c r="D300" s="369"/>
      <c r="E300" s="369"/>
      <c r="F300" s="369"/>
      <c r="G300" s="369"/>
      <c r="H300" s="369"/>
      <c r="I300" s="369"/>
      <c r="J300" s="369"/>
      <c r="K300" s="369"/>
      <c r="L300" s="369"/>
      <c r="M300" s="369"/>
      <c r="N300" s="369"/>
      <c r="O300" s="369"/>
      <c r="P300" s="369"/>
      <c r="Q300" s="369"/>
      <c r="R300" s="369"/>
      <c r="S300" s="369"/>
      <c r="T300" s="369"/>
      <c r="U300" s="369"/>
      <c r="V300" s="369"/>
      <c r="W300" s="369"/>
      <c r="X300" s="369"/>
      <c r="Y300" s="369"/>
      <c r="Z300" s="369"/>
      <c r="AA300" s="369"/>
      <c r="AB300" s="369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  <c r="AV300" s="369"/>
      <c r="AW300" s="369"/>
      <c r="AX300" s="369"/>
      <c r="AY300" s="369"/>
      <c r="AZ300" s="369"/>
      <c r="BA300" s="369"/>
      <c r="BB300" s="369"/>
      <c r="BC300" s="369"/>
      <c r="BD300" s="369"/>
      <c r="BE300" s="369"/>
      <c r="BF300" s="369"/>
      <c r="BG300" s="369"/>
      <c r="BH300" s="369"/>
      <c r="BI300" s="369"/>
      <c r="BJ300" s="369"/>
      <c r="BK300" s="369"/>
      <c r="BL300" s="369"/>
      <c r="BM300" s="369"/>
      <c r="BN300" s="369"/>
      <c r="BO300" s="369"/>
    </row>
    <row r="301" spans="1:67" ht="13.5" customHeight="1">
      <c r="A301" s="395"/>
      <c r="B301" s="369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69"/>
      <c r="AA301" s="369"/>
      <c r="AB301" s="369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  <c r="AV301" s="369"/>
      <c r="AW301" s="369"/>
      <c r="AX301" s="369"/>
      <c r="AY301" s="369"/>
      <c r="AZ301" s="369"/>
      <c r="BA301" s="369"/>
      <c r="BB301" s="369"/>
      <c r="BC301" s="369"/>
      <c r="BD301" s="369"/>
      <c r="BE301" s="369"/>
      <c r="BF301" s="369"/>
      <c r="BG301" s="369"/>
      <c r="BH301" s="369"/>
      <c r="BI301" s="369"/>
      <c r="BJ301" s="369"/>
      <c r="BK301" s="369"/>
      <c r="BL301" s="369"/>
      <c r="BM301" s="369"/>
      <c r="BN301" s="369"/>
      <c r="BO301" s="369"/>
    </row>
    <row r="302" spans="1:67" ht="13.5" customHeight="1">
      <c r="A302" s="395"/>
      <c r="B302" s="369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69"/>
      <c r="AA302" s="369"/>
      <c r="AB302" s="369"/>
      <c r="AC302" s="369"/>
      <c r="AD302" s="369"/>
      <c r="AE302" s="369"/>
      <c r="AF302" s="369"/>
      <c r="AG302" s="369"/>
      <c r="AH302" s="369"/>
      <c r="AI302" s="369"/>
      <c r="AJ302" s="369"/>
      <c r="AK302" s="369"/>
      <c r="AL302" s="369"/>
      <c r="AM302" s="369"/>
      <c r="AN302" s="369"/>
      <c r="AO302" s="369"/>
      <c r="AP302" s="369"/>
      <c r="AQ302" s="369"/>
      <c r="AR302" s="369"/>
      <c r="AS302" s="369"/>
      <c r="AT302" s="369"/>
      <c r="AU302" s="369"/>
      <c r="AV302" s="369"/>
      <c r="AW302" s="369"/>
      <c r="AX302" s="369"/>
      <c r="AY302" s="369"/>
      <c r="AZ302" s="369"/>
      <c r="BA302" s="369"/>
      <c r="BB302" s="369"/>
      <c r="BC302" s="369"/>
      <c r="BD302" s="369"/>
      <c r="BE302" s="369"/>
      <c r="BF302" s="369"/>
      <c r="BG302" s="369"/>
      <c r="BH302" s="369"/>
      <c r="BI302" s="369"/>
      <c r="BJ302" s="369"/>
      <c r="BK302" s="369"/>
      <c r="BL302" s="369"/>
      <c r="BM302" s="369"/>
      <c r="BN302" s="369"/>
      <c r="BO302" s="369"/>
    </row>
    <row r="303" spans="1:67" ht="13.5" customHeight="1">
      <c r="A303" s="395"/>
      <c r="B303" s="369"/>
      <c r="C303" s="369"/>
      <c r="D303" s="369"/>
      <c r="E303" s="369"/>
      <c r="F303" s="369"/>
      <c r="G303" s="369"/>
      <c r="H303" s="369"/>
      <c r="I303" s="369"/>
      <c r="J303" s="369"/>
      <c r="K303" s="369"/>
      <c r="L303" s="369"/>
      <c r="M303" s="369"/>
      <c r="N303" s="369"/>
      <c r="O303" s="369"/>
      <c r="P303" s="369"/>
      <c r="Q303" s="369"/>
      <c r="R303" s="369"/>
      <c r="S303" s="369"/>
      <c r="T303" s="369"/>
      <c r="U303" s="369"/>
      <c r="V303" s="369"/>
      <c r="W303" s="369"/>
      <c r="X303" s="369"/>
      <c r="Y303" s="369"/>
      <c r="Z303" s="369"/>
      <c r="AA303" s="369"/>
      <c r="AB303" s="369"/>
      <c r="AC303" s="369"/>
      <c r="AD303" s="369"/>
      <c r="AE303" s="369"/>
      <c r="AF303" s="369"/>
      <c r="AG303" s="369"/>
      <c r="AH303" s="369"/>
      <c r="AI303" s="369"/>
      <c r="AJ303" s="369"/>
      <c r="AK303" s="369"/>
      <c r="AL303" s="369"/>
      <c r="AM303" s="369"/>
      <c r="AN303" s="369"/>
      <c r="AO303" s="369"/>
      <c r="AP303" s="369"/>
      <c r="AQ303" s="369"/>
      <c r="AR303" s="369"/>
      <c r="AS303" s="369"/>
      <c r="AT303" s="369"/>
      <c r="AU303" s="369"/>
      <c r="AV303" s="369"/>
      <c r="AW303" s="369"/>
      <c r="AX303" s="369"/>
      <c r="AY303" s="369"/>
      <c r="AZ303" s="369"/>
      <c r="BA303" s="369"/>
      <c r="BB303" s="369"/>
      <c r="BC303" s="369"/>
      <c r="BD303" s="369"/>
      <c r="BE303" s="369"/>
      <c r="BF303" s="369"/>
      <c r="BG303" s="369"/>
      <c r="BH303" s="369"/>
      <c r="BI303" s="369"/>
      <c r="BJ303" s="369"/>
      <c r="BK303" s="369"/>
      <c r="BL303" s="369"/>
      <c r="BM303" s="369"/>
      <c r="BN303" s="369"/>
      <c r="BO303" s="369"/>
    </row>
    <row r="304" spans="1:67" ht="13.5" customHeight="1">
      <c r="A304" s="395"/>
      <c r="B304" s="369"/>
      <c r="C304" s="369"/>
      <c r="D304" s="369"/>
      <c r="E304" s="369"/>
      <c r="F304" s="369"/>
      <c r="G304" s="369"/>
      <c r="H304" s="369"/>
      <c r="I304" s="369"/>
      <c r="J304" s="369"/>
      <c r="K304" s="369"/>
      <c r="L304" s="369"/>
      <c r="M304" s="369"/>
      <c r="N304" s="369"/>
      <c r="O304" s="369"/>
      <c r="P304" s="369"/>
      <c r="Q304" s="369"/>
      <c r="R304" s="369"/>
      <c r="S304" s="369"/>
      <c r="T304" s="369"/>
      <c r="U304" s="369"/>
      <c r="V304" s="369"/>
      <c r="W304" s="369"/>
      <c r="X304" s="369"/>
      <c r="Y304" s="369"/>
      <c r="Z304" s="369"/>
      <c r="AA304" s="369"/>
      <c r="AB304" s="369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  <c r="AV304" s="369"/>
      <c r="AW304" s="369"/>
      <c r="AX304" s="369"/>
      <c r="AY304" s="369"/>
      <c r="AZ304" s="369"/>
      <c r="BA304" s="369"/>
      <c r="BB304" s="369"/>
      <c r="BC304" s="369"/>
      <c r="BD304" s="369"/>
      <c r="BE304" s="369"/>
      <c r="BF304" s="369"/>
      <c r="BG304" s="369"/>
      <c r="BH304" s="369"/>
      <c r="BI304" s="369"/>
      <c r="BJ304" s="369"/>
      <c r="BK304" s="369"/>
      <c r="BL304" s="369"/>
      <c r="BM304" s="369"/>
      <c r="BN304" s="369"/>
      <c r="BO304" s="369"/>
    </row>
    <row r="322" spans="1:67" ht="13.5" customHeight="1">
      <c r="A322" s="431"/>
      <c r="B322" s="369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  <c r="AA322" s="369"/>
      <c r="AB322" s="369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69"/>
      <c r="BA322" s="369"/>
      <c r="BB322" s="369"/>
      <c r="BC322" s="369"/>
      <c r="BD322" s="369"/>
      <c r="BE322" s="369"/>
      <c r="BF322" s="369"/>
      <c r="BG322" s="369"/>
      <c r="BH322" s="369"/>
      <c r="BI322" s="369"/>
      <c r="BJ322" s="369"/>
      <c r="BK322" s="369"/>
      <c r="BL322" s="369"/>
      <c r="BM322" s="369"/>
      <c r="BN322" s="369"/>
      <c r="BO322" s="369"/>
    </row>
  </sheetData>
  <sheetProtection/>
  <mergeCells count="188">
    <mergeCell ref="B248:E248"/>
    <mergeCell ref="B64:E64"/>
    <mergeCell ref="B65:E65"/>
    <mergeCell ref="B101:E101"/>
    <mergeCell ref="B125:E125"/>
    <mergeCell ref="B220:E220"/>
    <mergeCell ref="B88:E88"/>
    <mergeCell ref="B93:E93"/>
    <mergeCell ref="B155:E155"/>
    <mergeCell ref="B164:E164"/>
    <mergeCell ref="B158:E158"/>
    <mergeCell ref="B159:E159"/>
    <mergeCell ref="B160:E160"/>
    <mergeCell ref="B161:E161"/>
    <mergeCell ref="B162:E162"/>
    <mergeCell ref="B165:E165"/>
    <mergeCell ref="B167:E167"/>
    <mergeCell ref="B169:E169"/>
    <mergeCell ref="B163:E163"/>
    <mergeCell ref="B168:E168"/>
    <mergeCell ref="B170:E170"/>
    <mergeCell ref="B48:E48"/>
    <mergeCell ref="B50:E50"/>
    <mergeCell ref="B51:E51"/>
    <mergeCell ref="B98:E98"/>
    <mergeCell ref="B99:E99"/>
    <mergeCell ref="B241:E241"/>
    <mergeCell ref="B221:E221"/>
    <mergeCell ref="B52:E52"/>
    <mergeCell ref="B53:E53"/>
    <mergeCell ref="B242:E242"/>
    <mergeCell ref="B157:E157"/>
    <mergeCell ref="B175:E175"/>
    <mergeCell ref="B178:E178"/>
    <mergeCell ref="B171:E171"/>
    <mergeCell ref="B172:E172"/>
    <mergeCell ref="B180:E180"/>
    <mergeCell ref="B177:E177"/>
    <mergeCell ref="B181:E181"/>
    <mergeCell ref="B173:E173"/>
    <mergeCell ref="B174:E174"/>
    <mergeCell ref="B176:E176"/>
    <mergeCell ref="B261:E261"/>
    <mergeCell ref="B260:E260"/>
    <mergeCell ref="B250:E250"/>
    <mergeCell ref="B259:E259"/>
    <mergeCell ref="B19:E19"/>
    <mergeCell ref="B42:E42"/>
    <mergeCell ref="B23:E23"/>
    <mergeCell ref="B24:E24"/>
    <mergeCell ref="B25:E25"/>
    <mergeCell ref="B22:E22"/>
    <mergeCell ref="B28:E28"/>
    <mergeCell ref="B41:E41"/>
    <mergeCell ref="H178:I178"/>
    <mergeCell ref="H177:I177"/>
    <mergeCell ref="H172:I172"/>
    <mergeCell ref="H171:I171"/>
    <mergeCell ref="B43:E43"/>
    <mergeCell ref="B44:E44"/>
    <mergeCell ref="H35:K35"/>
    <mergeCell ref="J39:K39"/>
    <mergeCell ref="H2:K2"/>
    <mergeCell ref="H3:K3"/>
    <mergeCell ref="B9:E9"/>
    <mergeCell ref="B13:E13"/>
    <mergeCell ref="B11:E11"/>
    <mergeCell ref="B12:E12"/>
    <mergeCell ref="B10:E10"/>
    <mergeCell ref="L178:M178"/>
    <mergeCell ref="L177:M177"/>
    <mergeCell ref="J171:K171"/>
    <mergeCell ref="L172:M172"/>
    <mergeCell ref="L171:M171"/>
    <mergeCell ref="J178:K178"/>
    <mergeCell ref="J172:K172"/>
    <mergeCell ref="B15:E15"/>
    <mergeCell ref="L7:M7"/>
    <mergeCell ref="J7:K7"/>
    <mergeCell ref="H34:K34"/>
    <mergeCell ref="B14:E14"/>
    <mergeCell ref="B26:E26"/>
    <mergeCell ref="B27:E27"/>
    <mergeCell ref="B17:E17"/>
    <mergeCell ref="B29:E29"/>
    <mergeCell ref="B30:E30"/>
    <mergeCell ref="B56:E56"/>
    <mergeCell ref="B96:E96"/>
    <mergeCell ref="B94:E94"/>
    <mergeCell ref="B45:E45"/>
    <mergeCell ref="B54:E54"/>
    <mergeCell ref="B55:E55"/>
    <mergeCell ref="B68:E68"/>
    <mergeCell ref="B59:E59"/>
    <mergeCell ref="L39:M39"/>
    <mergeCell ref="H72:K72"/>
    <mergeCell ref="H73:K73"/>
    <mergeCell ref="B197:E197"/>
    <mergeCell ref="B194:E194"/>
    <mergeCell ref="B195:E195"/>
    <mergeCell ref="B196:E196"/>
    <mergeCell ref="B62:E62"/>
    <mergeCell ref="J77:K77"/>
    <mergeCell ref="B115:E115"/>
    <mergeCell ref="L230:M230"/>
    <mergeCell ref="H105:K105"/>
    <mergeCell ref="H185:K185"/>
    <mergeCell ref="H186:K186"/>
    <mergeCell ref="J190:K190"/>
    <mergeCell ref="L190:M190"/>
    <mergeCell ref="H106:K106"/>
    <mergeCell ref="H225:K225"/>
    <mergeCell ref="H146:K146"/>
    <mergeCell ref="J151:K151"/>
    <mergeCell ref="B217:E217"/>
    <mergeCell ref="B218:E218"/>
    <mergeCell ref="B215:E215"/>
    <mergeCell ref="B214:E214"/>
    <mergeCell ref="B209:E209"/>
    <mergeCell ref="B201:E201"/>
    <mergeCell ref="B202:E202"/>
    <mergeCell ref="B203:E203"/>
    <mergeCell ref="B212:E212"/>
    <mergeCell ref="B213:E213"/>
    <mergeCell ref="B97:E97"/>
    <mergeCell ref="B46:E46"/>
    <mergeCell ref="B95:E95"/>
    <mergeCell ref="B49:E49"/>
    <mergeCell ref="B47:E47"/>
    <mergeCell ref="B81:E81"/>
    <mergeCell ref="B199:E199"/>
    <mergeCell ref="B200:E200"/>
    <mergeCell ref="J230:K230"/>
    <mergeCell ref="B139:E139"/>
    <mergeCell ref="B116:E116"/>
    <mergeCell ref="H226:K226"/>
    <mergeCell ref="B216:E216"/>
    <mergeCell ref="B210:E210"/>
    <mergeCell ref="B205:E205"/>
    <mergeCell ref="B206:E206"/>
    <mergeCell ref="B204:E204"/>
    <mergeCell ref="B211:E211"/>
    <mergeCell ref="B114:E114"/>
    <mergeCell ref="B112:E112"/>
    <mergeCell ref="B100:E100"/>
    <mergeCell ref="B121:E121"/>
    <mergeCell ref="B117:E117"/>
    <mergeCell ref="H147:K147"/>
    <mergeCell ref="B113:E113"/>
    <mergeCell ref="J110:K110"/>
    <mergeCell ref="B57:E57"/>
    <mergeCell ref="B90:E90"/>
    <mergeCell ref="B86:E86"/>
    <mergeCell ref="B85:E85"/>
    <mergeCell ref="B58:E58"/>
    <mergeCell ref="B61:E61"/>
    <mergeCell ref="B60:E60"/>
    <mergeCell ref="B84:E84"/>
    <mergeCell ref="B63:E63"/>
    <mergeCell ref="B67:E67"/>
    <mergeCell ref="B263:E263"/>
    <mergeCell ref="B118:E118"/>
    <mergeCell ref="B238:E238"/>
    <mergeCell ref="B235:E235"/>
    <mergeCell ref="B234:E234"/>
    <mergeCell ref="B124:E124"/>
    <mergeCell ref="B126:E126"/>
    <mergeCell ref="B127:E127"/>
    <mergeCell ref="B237:E237"/>
    <mergeCell ref="B246:E246"/>
    <mergeCell ref="B92:E92"/>
    <mergeCell ref="B79:E79"/>
    <mergeCell ref="B80:E80"/>
    <mergeCell ref="B82:E82"/>
    <mergeCell ref="B83:E83"/>
    <mergeCell ref="B87:E87"/>
    <mergeCell ref="B89:E89"/>
    <mergeCell ref="B91:E91"/>
    <mergeCell ref="B255:E255"/>
    <mergeCell ref="B257:E257"/>
    <mergeCell ref="B253:E253"/>
    <mergeCell ref="B244:E244"/>
    <mergeCell ref="B123:E123"/>
    <mergeCell ref="B119:E119"/>
    <mergeCell ref="B120:E120"/>
    <mergeCell ref="B207:E207"/>
    <mergeCell ref="B208:E208"/>
    <mergeCell ref="B122:E122"/>
  </mergeCells>
  <printOptions verticalCentered="1"/>
  <pageMargins left="0" right="0" top="0" bottom="0" header="0" footer="0"/>
  <pageSetup horizontalDpi="300" verticalDpi="300" orientation="landscape" paperSize="9" r:id="rId1"/>
  <rowBreaks count="6" manualBreakCount="6">
    <brk id="32" max="12" man="1"/>
    <brk id="70" max="12" man="1"/>
    <brk id="103" max="12" man="1"/>
    <brk id="144" max="12" man="1"/>
    <brk id="183" max="12" man="1"/>
    <brk id="223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11.8515625" style="0" customWidth="1"/>
    <col min="4" max="4" width="13.140625" style="0" customWidth="1"/>
    <col min="5" max="5" width="13.57421875" style="0" customWidth="1"/>
    <col min="6" max="6" width="13.7109375" style="0" customWidth="1"/>
    <col min="7" max="8" width="13.00390625" style="0" customWidth="1"/>
    <col min="9" max="9" width="10.140625" style="0" bestFit="1" customWidth="1"/>
    <col min="10" max="10" width="12.421875" style="0" customWidth="1"/>
  </cols>
  <sheetData>
    <row r="1" spans="1:8" ht="19.5" thickBot="1" thickTop="1">
      <c r="A1" s="730" t="s">
        <v>1145</v>
      </c>
      <c r="B1" s="731"/>
      <c r="C1" s="731"/>
      <c r="D1" s="731"/>
      <c r="E1" s="731"/>
      <c r="F1" s="731"/>
      <c r="G1" s="731"/>
      <c r="H1" s="732"/>
    </row>
    <row r="2" spans="1:8" ht="18.75" thickBot="1">
      <c r="A2" s="733" t="s">
        <v>1146</v>
      </c>
      <c r="B2" s="734"/>
      <c r="C2" s="734"/>
      <c r="D2" s="734"/>
      <c r="E2" s="734"/>
      <c r="F2" s="734"/>
      <c r="G2" s="734"/>
      <c r="H2" s="735"/>
    </row>
    <row r="3" spans="1:8" ht="15.75" customHeight="1">
      <c r="A3" s="458" t="str">
        <f>'Plan 1'!D2</f>
        <v>OBRA/SERVIÇO: REFORMA DA ESCOLA DE SANTO EDUARDO</v>
      </c>
      <c r="B3" s="462"/>
      <c r="C3" s="462"/>
      <c r="D3" s="462"/>
      <c r="E3" s="454" t="s">
        <v>1159</v>
      </c>
      <c r="F3" s="736">
        <f>H26</f>
        <v>338004.63250000007</v>
      </c>
      <c r="G3" s="736"/>
      <c r="H3" s="463"/>
    </row>
    <row r="4" spans="1:8" ht="15.75" customHeight="1" thickBot="1">
      <c r="A4" s="459" t="str">
        <f>'Plan 1'!D4</f>
        <v>LOCAL: LOCALIDADE DE SANTO EDUARDO - PRESIDENTE KENNEDY - ES</v>
      </c>
      <c r="B4" s="464"/>
      <c r="C4" s="464"/>
      <c r="D4" s="464"/>
      <c r="E4" s="456" t="str">
        <f>'Plan 1'!A31</f>
        <v>DATA: 19/08/2014</v>
      </c>
      <c r="F4" s="455"/>
      <c r="G4" s="455"/>
      <c r="H4" s="465"/>
    </row>
    <row r="5" spans="1:15" ht="12.75">
      <c r="A5" s="495" t="s">
        <v>949</v>
      </c>
      <c r="B5" s="494" t="s">
        <v>1147</v>
      </c>
      <c r="C5" s="466"/>
      <c r="D5" s="467"/>
      <c r="E5" s="467" t="s">
        <v>1148</v>
      </c>
      <c r="F5" s="467"/>
      <c r="G5" s="467"/>
      <c r="H5" s="468" t="s">
        <v>1149</v>
      </c>
      <c r="L5" s="131"/>
      <c r="M5" s="131"/>
      <c r="N5" s="131"/>
      <c r="O5" s="131"/>
    </row>
    <row r="6" spans="1:15" ht="12.75">
      <c r="A6" s="469"/>
      <c r="B6" s="470"/>
      <c r="C6" s="471" t="s">
        <v>1150</v>
      </c>
      <c r="D6" s="471" t="s">
        <v>1151</v>
      </c>
      <c r="E6" s="471" t="s">
        <v>1152</v>
      </c>
      <c r="F6" s="471" t="s">
        <v>1153</v>
      </c>
      <c r="G6" s="471" t="s">
        <v>1154</v>
      </c>
      <c r="H6" s="472"/>
      <c r="K6" s="131"/>
      <c r="L6" s="131"/>
      <c r="M6" s="131"/>
      <c r="N6" s="131"/>
      <c r="O6" s="131"/>
    </row>
    <row r="7" spans="1:15" s="101" customFormat="1" ht="12.75">
      <c r="A7" s="491" t="s">
        <v>1160</v>
      </c>
      <c r="B7" s="492" t="str">
        <f>'Plan 1'!B9:E9</f>
        <v>SERVIÇOS PRELIMINARES</v>
      </c>
      <c r="C7" s="473">
        <f>'Plan 1'!M30</f>
        <v>14421.464199999999</v>
      </c>
      <c r="D7" s="474"/>
      <c r="E7" s="457"/>
      <c r="F7" s="457"/>
      <c r="G7" s="457"/>
      <c r="H7" s="475">
        <f aca="true" t="shared" si="0" ref="H7:H25">SUM(C7:G7)</f>
        <v>14421.464199999999</v>
      </c>
      <c r="I7" s="102" t="e">
        <f>'Plan 1'!#REF!</f>
        <v>#REF!</v>
      </c>
      <c r="J7" s="102" t="e">
        <f>H7-I7</f>
        <v>#REF!</v>
      </c>
      <c r="K7" s="455"/>
      <c r="L7" s="520"/>
      <c r="M7" s="518"/>
      <c r="N7" s="455"/>
      <c r="O7" s="455"/>
    </row>
    <row r="8" spans="1:15" s="101" customFormat="1" ht="12.75">
      <c r="A8" s="491" t="s">
        <v>1161</v>
      </c>
      <c r="B8" s="492" t="s">
        <v>1171</v>
      </c>
      <c r="C8" s="476">
        <f>'Plan 1'!M46</f>
        <v>13461.55</v>
      </c>
      <c r="D8" s="476"/>
      <c r="E8" s="457"/>
      <c r="F8" s="457"/>
      <c r="G8" s="457"/>
      <c r="H8" s="475">
        <f>SUM(C8:G8)</f>
        <v>13461.55</v>
      </c>
      <c r="I8" s="102" t="e">
        <f>'Plan 1'!#REF!</f>
        <v>#REF!</v>
      </c>
      <c r="J8" s="102" t="e">
        <f aca="true" t="shared" si="1" ref="J8:J25">H8-I8</f>
        <v>#REF!</v>
      </c>
      <c r="K8" s="455"/>
      <c r="L8" s="520"/>
      <c r="M8" s="518"/>
      <c r="N8" s="519"/>
      <c r="O8" s="455"/>
    </row>
    <row r="9" spans="1:15" s="101" customFormat="1" ht="12.75">
      <c r="A9" s="491" t="s">
        <v>1168</v>
      </c>
      <c r="B9" s="604" t="s">
        <v>1256</v>
      </c>
      <c r="C9" s="476">
        <f>'Plan 1'!M49</f>
        <v>582.144</v>
      </c>
      <c r="D9" s="661"/>
      <c r="E9" s="661"/>
      <c r="F9" s="457"/>
      <c r="G9" s="477"/>
      <c r="H9" s="475">
        <f t="shared" si="0"/>
        <v>582.144</v>
      </c>
      <c r="I9" s="102" t="e">
        <f>'Plan 1'!#REF!</f>
        <v>#REF!</v>
      </c>
      <c r="J9" s="102" t="e">
        <f t="shared" si="1"/>
        <v>#REF!</v>
      </c>
      <c r="K9" s="455"/>
      <c r="L9" s="520"/>
      <c r="M9" s="455"/>
      <c r="N9" s="455"/>
      <c r="O9" s="455"/>
    </row>
    <row r="10" spans="1:15" s="101" customFormat="1" ht="12.75">
      <c r="A10" s="491" t="s">
        <v>1162</v>
      </c>
      <c r="B10" s="604" t="s">
        <v>1407</v>
      </c>
      <c r="C10" s="476">
        <f>'Plan 1'!M55</f>
        <v>2314.4224000000004</v>
      </c>
      <c r="D10" s="661"/>
      <c r="E10" s="661"/>
      <c r="F10" s="457"/>
      <c r="G10" s="477"/>
      <c r="H10" s="475">
        <f t="shared" si="0"/>
        <v>2314.4224000000004</v>
      </c>
      <c r="I10" s="102" t="e">
        <f>'Plan 1'!#REF!</f>
        <v>#REF!</v>
      </c>
      <c r="J10" s="102" t="e">
        <f t="shared" si="1"/>
        <v>#REF!</v>
      </c>
      <c r="K10" s="455"/>
      <c r="L10" s="520"/>
      <c r="M10" s="455"/>
      <c r="N10" s="520"/>
      <c r="O10" s="455"/>
    </row>
    <row r="11" spans="1:15" s="101" customFormat="1" ht="12.75">
      <c r="A11" s="491" t="s">
        <v>1163</v>
      </c>
      <c r="B11" s="604" t="s">
        <v>988</v>
      </c>
      <c r="C11" s="476">
        <f>'Plan 1'!M58</f>
        <v>2150.0674</v>
      </c>
      <c r="D11" s="476"/>
      <c r="E11" s="476"/>
      <c r="F11" s="476"/>
      <c r="G11" s="476"/>
      <c r="H11" s="475">
        <f t="shared" si="0"/>
        <v>2150.0674</v>
      </c>
      <c r="I11" s="102" t="e">
        <f>'Plan 1'!#REF!</f>
        <v>#REF!</v>
      </c>
      <c r="J11" s="102" t="e">
        <f t="shared" si="1"/>
        <v>#REF!</v>
      </c>
      <c r="K11" s="455"/>
      <c r="L11" s="520"/>
      <c r="M11" s="455"/>
      <c r="N11" s="455"/>
      <c r="O11" s="455"/>
    </row>
    <row r="12" spans="1:15" s="101" customFormat="1" ht="12.75">
      <c r="A12" s="491" t="s">
        <v>1164</v>
      </c>
      <c r="B12" s="604" t="s">
        <v>1265</v>
      </c>
      <c r="C12" s="476"/>
      <c r="D12" s="476">
        <f>'Plan 1'!M68</f>
        <v>7876.224</v>
      </c>
      <c r="E12" s="476"/>
      <c r="F12" s="476"/>
      <c r="G12" s="476"/>
      <c r="H12" s="475">
        <f t="shared" si="0"/>
        <v>7876.224</v>
      </c>
      <c r="I12" s="102">
        <f>'Plan 1'!M96</f>
        <v>0</v>
      </c>
      <c r="J12" s="102">
        <f t="shared" si="1"/>
        <v>7876.224</v>
      </c>
      <c r="K12" s="455"/>
      <c r="L12" s="518"/>
      <c r="M12" s="455"/>
      <c r="N12" s="455"/>
      <c r="O12" s="455"/>
    </row>
    <row r="13" spans="1:15" s="101" customFormat="1" ht="12.75">
      <c r="A13" s="491" t="s">
        <v>1165</v>
      </c>
      <c r="B13" s="604" t="s">
        <v>1272</v>
      </c>
      <c r="C13" s="476"/>
      <c r="D13" s="476">
        <f>'Plan 1'!M85</f>
        <v>2676.6528000000003</v>
      </c>
      <c r="E13" s="476"/>
      <c r="F13" s="476"/>
      <c r="G13" s="476"/>
      <c r="H13" s="475">
        <f t="shared" si="0"/>
        <v>2676.6528000000003</v>
      </c>
      <c r="I13" s="102" t="e">
        <f>'Plan 1'!#REF!</f>
        <v>#REF!</v>
      </c>
      <c r="J13" s="102" t="e">
        <f t="shared" si="1"/>
        <v>#REF!</v>
      </c>
      <c r="K13" s="455"/>
      <c r="L13" s="520"/>
      <c r="M13" s="455"/>
      <c r="N13" s="455"/>
      <c r="O13" s="455"/>
    </row>
    <row r="14" spans="1:15" s="101" customFormat="1" ht="12.75">
      <c r="A14" s="491" t="s">
        <v>1166</v>
      </c>
      <c r="B14" s="604" t="s">
        <v>1387</v>
      </c>
      <c r="C14" s="476"/>
      <c r="D14" s="476">
        <f>'Plan 1'!M88</f>
        <v>45.384</v>
      </c>
      <c r="E14" s="476"/>
      <c r="F14" s="476"/>
      <c r="G14" s="476"/>
      <c r="H14" s="475">
        <f t="shared" si="0"/>
        <v>45.384</v>
      </c>
      <c r="I14" s="102" t="e">
        <f>'Plan 1'!#REF!</f>
        <v>#REF!</v>
      </c>
      <c r="J14" s="102" t="e">
        <f t="shared" si="1"/>
        <v>#REF!</v>
      </c>
      <c r="K14" s="455"/>
      <c r="L14" s="518"/>
      <c r="M14" s="455"/>
      <c r="N14" s="520"/>
      <c r="O14" s="455"/>
    </row>
    <row r="15" spans="1:15" s="101" customFormat="1" ht="12.75">
      <c r="A15" s="491" t="s">
        <v>1167</v>
      </c>
      <c r="B15" s="604" t="s">
        <v>1087</v>
      </c>
      <c r="C15" s="476"/>
      <c r="D15" s="476">
        <f>'Plan 1'!M95/3</f>
        <v>29230.941566666665</v>
      </c>
      <c r="E15" s="476">
        <f>'Plan 1'!M95/3</f>
        <v>29230.941566666665</v>
      </c>
      <c r="F15" s="476">
        <f>'Plan 1'!M95/3</f>
        <v>29230.941566666665</v>
      </c>
      <c r="G15" s="476"/>
      <c r="H15" s="475">
        <f t="shared" si="0"/>
        <v>87692.8247</v>
      </c>
      <c r="I15" s="102" t="e">
        <f>'Plan 1'!#REF!</f>
        <v>#REF!</v>
      </c>
      <c r="J15" s="102" t="e">
        <f t="shared" si="1"/>
        <v>#REF!</v>
      </c>
      <c r="K15" s="455"/>
      <c r="L15" s="520"/>
      <c r="M15" s="455"/>
      <c r="N15" s="455"/>
      <c r="O15" s="455"/>
    </row>
    <row r="16" spans="1:15" s="101" customFormat="1" ht="12.75">
      <c r="A16" s="491" t="s">
        <v>284</v>
      </c>
      <c r="B16" s="604" t="s">
        <v>1286</v>
      </c>
      <c r="C16" s="476">
        <f>'Plan 1'!M98</f>
        <v>235.7325</v>
      </c>
      <c r="D16" s="476"/>
      <c r="E16" s="476"/>
      <c r="F16" s="476"/>
      <c r="G16" s="476"/>
      <c r="H16" s="475">
        <f t="shared" si="0"/>
        <v>235.7325</v>
      </c>
      <c r="I16" s="102" t="e">
        <f>'Plan 1'!#REF!</f>
        <v>#REF!</v>
      </c>
      <c r="J16" s="102" t="e">
        <f t="shared" si="1"/>
        <v>#REF!</v>
      </c>
      <c r="K16" s="455"/>
      <c r="L16" s="520"/>
      <c r="M16" s="455"/>
      <c r="N16" s="455"/>
      <c r="O16" s="455"/>
    </row>
    <row r="17" spans="1:15" s="101" customFormat="1" ht="12.75">
      <c r="A17" s="491" t="s">
        <v>322</v>
      </c>
      <c r="B17" s="604" t="s">
        <v>1073</v>
      </c>
      <c r="C17" s="476"/>
      <c r="D17" s="476">
        <f>'Plan 1'!M101</f>
        <v>10115.663999999999</v>
      </c>
      <c r="F17" s="476"/>
      <c r="G17" s="476"/>
      <c r="H17" s="475">
        <f t="shared" si="0"/>
        <v>10115.663999999999</v>
      </c>
      <c r="I17" s="102" t="e">
        <f>'Plan 1'!#REF!</f>
        <v>#REF!</v>
      </c>
      <c r="J17" s="102" t="e">
        <f t="shared" si="1"/>
        <v>#REF!</v>
      </c>
      <c r="K17" s="455"/>
      <c r="L17" s="518"/>
      <c r="M17" s="520"/>
      <c r="N17" s="455"/>
      <c r="O17" s="455"/>
    </row>
    <row r="18" spans="1:15" s="101" customFormat="1" ht="12.75">
      <c r="A18" s="491" t="s">
        <v>360</v>
      </c>
      <c r="B18" s="604" t="s">
        <v>1291</v>
      </c>
      <c r="C18" s="476"/>
      <c r="D18" s="476">
        <f>'Plan 1'!M118/2</f>
        <v>10229.352949999999</v>
      </c>
      <c r="E18" s="476">
        <f>'Plan 1'!M118/2</f>
        <v>10229.352949999999</v>
      </c>
      <c r="F18" s="476"/>
      <c r="G18" s="476"/>
      <c r="H18" s="475">
        <f t="shared" si="0"/>
        <v>20458.705899999997</v>
      </c>
      <c r="I18" s="102" t="e">
        <f>'Plan 1'!#REF!</f>
        <v>#REF!</v>
      </c>
      <c r="J18" s="102" t="e">
        <f t="shared" si="1"/>
        <v>#REF!</v>
      </c>
      <c r="K18" s="455"/>
      <c r="L18" s="520"/>
      <c r="M18" s="455"/>
      <c r="N18" s="455"/>
      <c r="O18" s="455"/>
    </row>
    <row r="19" spans="1:15" s="101" customFormat="1" ht="12.75">
      <c r="A19" s="491" t="s">
        <v>398</v>
      </c>
      <c r="B19" s="604" t="s">
        <v>1302</v>
      </c>
      <c r="C19" s="476"/>
      <c r="D19" s="476"/>
      <c r="E19" s="476">
        <f>'Plan 1'!M126/2</f>
        <v>19085.883749999994</v>
      </c>
      <c r="F19" s="476">
        <f>'Plan 1'!M126/2</f>
        <v>19085.883749999994</v>
      </c>
      <c r="G19" s="476"/>
      <c r="H19" s="475">
        <f t="shared" si="0"/>
        <v>38171.76749999999</v>
      </c>
      <c r="I19" s="102" t="e">
        <f>'Plan 1'!#REF!</f>
        <v>#REF!</v>
      </c>
      <c r="J19" s="102" t="e">
        <f t="shared" si="1"/>
        <v>#REF!</v>
      </c>
      <c r="K19" s="455"/>
      <c r="L19" s="518"/>
      <c r="M19" s="455"/>
      <c r="N19" s="455"/>
      <c r="O19" s="455"/>
    </row>
    <row r="20" spans="1:15" s="101" customFormat="1" ht="12.75">
      <c r="A20" s="491" t="s">
        <v>436</v>
      </c>
      <c r="B20" s="660" t="s">
        <v>1395</v>
      </c>
      <c r="C20" s="476"/>
      <c r="D20" s="476"/>
      <c r="E20" s="476"/>
      <c r="F20" s="476">
        <f>'Plan 1'!M142</f>
        <v>2613.3450000000003</v>
      </c>
      <c r="G20" s="476"/>
      <c r="H20" s="475">
        <f t="shared" si="0"/>
        <v>2613.3450000000003</v>
      </c>
      <c r="I20" s="102" t="e">
        <f>'Plan 1'!#REF!</f>
        <v>#REF!</v>
      </c>
      <c r="J20" s="102" t="e">
        <f t="shared" si="1"/>
        <v>#REF!</v>
      </c>
      <c r="K20" s="455"/>
      <c r="L20" s="520"/>
      <c r="M20" s="455"/>
      <c r="N20" s="455"/>
      <c r="O20" s="455"/>
    </row>
    <row r="21" spans="1:15" s="101" customFormat="1" ht="12.75">
      <c r="A21" s="491" t="s">
        <v>478</v>
      </c>
      <c r="B21" s="661" t="s">
        <v>999</v>
      </c>
      <c r="C21" s="476"/>
      <c r="D21" s="476"/>
      <c r="E21" s="476"/>
      <c r="F21" s="476">
        <f>'Plan 1'!M181/2</f>
        <v>20574.142350000002</v>
      </c>
      <c r="G21" s="476">
        <f>'Plan 1'!M181/2</f>
        <v>20574.142350000002</v>
      </c>
      <c r="H21" s="475">
        <f t="shared" si="0"/>
        <v>41148.284700000004</v>
      </c>
      <c r="I21" s="102" t="e">
        <f>'Plan 1'!#REF!</f>
        <v>#REF!</v>
      </c>
      <c r="J21" s="102" t="e">
        <f t="shared" si="1"/>
        <v>#REF!</v>
      </c>
      <c r="K21" s="455"/>
      <c r="L21" s="518"/>
      <c r="M21" s="520"/>
      <c r="N21" s="455"/>
      <c r="O21" s="455"/>
    </row>
    <row r="22" spans="1:15" s="101" customFormat="1" ht="12.75">
      <c r="A22" s="491" t="s">
        <v>528</v>
      </c>
      <c r="B22" s="601" t="s">
        <v>1486</v>
      </c>
      <c r="C22" s="476"/>
      <c r="D22" s="476"/>
      <c r="E22" s="476"/>
      <c r="F22" s="476">
        <f>'Plan 1'!M221/3</f>
        <v>16239.085433333328</v>
      </c>
      <c r="G22" s="476">
        <f>'Plan 1'!M221*(2/3)</f>
        <v>32478.170866666656</v>
      </c>
      <c r="H22" s="475">
        <f t="shared" si="0"/>
        <v>48717.25629999999</v>
      </c>
      <c r="I22" s="102" t="e">
        <f>'Plan 1'!#REF!</f>
        <v>#REF!</v>
      </c>
      <c r="J22" s="102" t="e">
        <f t="shared" si="1"/>
        <v>#REF!</v>
      </c>
      <c r="K22" s="455"/>
      <c r="L22" s="520"/>
      <c r="M22" s="455"/>
      <c r="N22" s="455"/>
      <c r="O22" s="455"/>
    </row>
    <row r="23" spans="1:15" s="101" customFormat="1" ht="12.75">
      <c r="A23" s="491" t="s">
        <v>576</v>
      </c>
      <c r="B23" s="635" t="s">
        <v>1201</v>
      </c>
      <c r="C23" s="476"/>
      <c r="D23" s="476"/>
      <c r="E23" s="476"/>
      <c r="F23" s="476"/>
      <c r="G23" s="476">
        <f>'Plan 1'!M238</f>
        <v>3349.84</v>
      </c>
      <c r="H23" s="475">
        <f t="shared" si="0"/>
        <v>3349.84</v>
      </c>
      <c r="I23" s="102" t="e">
        <f>'Plan 1'!#REF!</f>
        <v>#REF!</v>
      </c>
      <c r="J23" s="102" t="e">
        <f t="shared" si="1"/>
        <v>#REF!</v>
      </c>
      <c r="K23" s="455"/>
      <c r="L23" s="518"/>
      <c r="M23" s="455"/>
      <c r="N23" s="455"/>
      <c r="O23" s="455"/>
    </row>
    <row r="24" spans="1:15" s="101" customFormat="1" ht="12.75">
      <c r="A24" s="491" t="s">
        <v>604</v>
      </c>
      <c r="B24" s="635" t="s">
        <v>964</v>
      </c>
      <c r="C24" s="476"/>
      <c r="D24" s="476"/>
      <c r="E24" s="476"/>
      <c r="F24" s="476"/>
      <c r="G24" s="476">
        <f>'Plan 1'!M250</f>
        <v>18737.5063</v>
      </c>
      <c r="H24" s="475">
        <f t="shared" si="0"/>
        <v>18737.5063</v>
      </c>
      <c r="I24" s="102" t="e">
        <f>'Plan 1'!#REF!</f>
        <v>#REF!</v>
      </c>
      <c r="J24" s="102" t="e">
        <f t="shared" si="1"/>
        <v>#REF!</v>
      </c>
      <c r="K24" s="455"/>
      <c r="L24" s="518"/>
      <c r="M24" s="455"/>
      <c r="N24" s="455"/>
      <c r="O24" s="455"/>
    </row>
    <row r="25" spans="1:15" s="101" customFormat="1" ht="13.5" thickBot="1">
      <c r="A25" s="491" t="s">
        <v>1128</v>
      </c>
      <c r="B25" s="635" t="s">
        <v>1352</v>
      </c>
      <c r="C25" s="478"/>
      <c r="D25" s="478"/>
      <c r="E25" s="478"/>
      <c r="F25" s="478"/>
      <c r="G25" s="478">
        <f>'Plan 1'!M263</f>
        <v>23235.7968</v>
      </c>
      <c r="H25" s="475">
        <f t="shared" si="0"/>
        <v>23235.7968</v>
      </c>
      <c r="I25" s="102" t="e">
        <f>'Plan 1'!#REF!</f>
        <v>#REF!</v>
      </c>
      <c r="J25" s="102" t="e">
        <f t="shared" si="1"/>
        <v>#REF!</v>
      </c>
      <c r="K25" s="455"/>
      <c r="L25" s="520"/>
      <c r="M25" s="455"/>
      <c r="N25" s="455"/>
      <c r="O25" s="455"/>
    </row>
    <row r="26" spans="1:15" s="461" customFormat="1" ht="13.5" thickBot="1">
      <c r="A26" s="479" t="s">
        <v>1155</v>
      </c>
      <c r="B26" s="480"/>
      <c r="C26" s="481">
        <f aca="true" t="shared" si="2" ref="C26:I26">SUM(C7:C25)</f>
        <v>33165.3805</v>
      </c>
      <c r="D26" s="481">
        <f t="shared" si="2"/>
        <v>60174.21931666666</v>
      </c>
      <c r="E26" s="481">
        <f t="shared" si="2"/>
        <v>58546.178266666655</v>
      </c>
      <c r="F26" s="481">
        <f t="shared" si="2"/>
        <v>87743.39809999999</v>
      </c>
      <c r="G26" s="481">
        <f t="shared" si="2"/>
        <v>98375.45631666666</v>
      </c>
      <c r="H26" s="482">
        <f t="shared" si="2"/>
        <v>338004.63250000007</v>
      </c>
      <c r="I26" s="493" t="e">
        <f t="shared" si="2"/>
        <v>#REF!</v>
      </c>
      <c r="J26" s="460"/>
      <c r="K26" s="521"/>
      <c r="L26" s="521"/>
      <c r="M26" s="521"/>
      <c r="N26" s="521"/>
      <c r="O26" s="521"/>
    </row>
    <row r="27" spans="1:14" ht="13.5" thickBot="1">
      <c r="A27" s="483" t="s">
        <v>1156</v>
      </c>
      <c r="B27" s="484"/>
      <c r="C27" s="485">
        <f>C26</f>
        <v>33165.3805</v>
      </c>
      <c r="D27" s="485">
        <f>C27+D26</f>
        <v>93339.59981666665</v>
      </c>
      <c r="E27" s="485">
        <f>D27+E26</f>
        <v>151885.7780833333</v>
      </c>
      <c r="F27" s="485">
        <f>E27+F26</f>
        <v>239629.1761833333</v>
      </c>
      <c r="G27" s="485">
        <f>F27+G26</f>
        <v>338004.63249999995</v>
      </c>
      <c r="H27" s="486"/>
      <c r="I27" s="75">
        <f>SUM(C26:G26)</f>
        <v>338004.63249999995</v>
      </c>
      <c r="K27" s="131"/>
      <c r="L27" s="131"/>
      <c r="M27" s="131"/>
      <c r="N27" s="131"/>
    </row>
    <row r="28" spans="1:14" ht="13.5" thickBot="1">
      <c r="A28" s="483" t="s">
        <v>1157</v>
      </c>
      <c r="B28" s="484"/>
      <c r="C28" s="485">
        <f>C26*100/H26</f>
        <v>9.812108270439161</v>
      </c>
      <c r="D28" s="485">
        <f>D26*100/H26</f>
        <v>17.80277946831591</v>
      </c>
      <c r="E28" s="485">
        <f>E26*100/H26</f>
        <v>17.321117120093508</v>
      </c>
      <c r="F28" s="485">
        <f>F26*100/H26</f>
        <v>25.959229449318265</v>
      </c>
      <c r="G28" s="485">
        <f>G26*100/H26</f>
        <v>29.104765691833126</v>
      </c>
      <c r="H28" s="486">
        <f>SUM(C28:G28)</f>
        <v>99.99999999999996</v>
      </c>
      <c r="K28" s="131"/>
      <c r="L28" s="131"/>
      <c r="M28" s="131"/>
      <c r="N28" s="131"/>
    </row>
    <row r="29" spans="1:8" ht="13.5" thickBot="1">
      <c r="A29" s="487" t="s">
        <v>1158</v>
      </c>
      <c r="B29" s="488"/>
      <c r="C29" s="489">
        <f>C28</f>
        <v>9.812108270439161</v>
      </c>
      <c r="D29" s="489">
        <f>C29+D28</f>
        <v>27.614887738755073</v>
      </c>
      <c r="E29" s="489">
        <f>D29+E28</f>
        <v>44.93600485884858</v>
      </c>
      <c r="F29" s="489">
        <f>E29+F28</f>
        <v>70.89523430816683</v>
      </c>
      <c r="G29" s="489">
        <f>F29+G28</f>
        <v>99.99999999999996</v>
      </c>
      <c r="H29" s="490"/>
    </row>
    <row r="30" ht="13.5" thickTop="1"/>
  </sheetData>
  <sheetProtection/>
  <mergeCells count="3">
    <mergeCell ref="A1:H1"/>
    <mergeCell ref="A2:H2"/>
    <mergeCell ref="F3:G3"/>
  </mergeCells>
  <printOptions vertic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873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102</v>
      </c>
      <c r="B9" s="143" t="s">
        <v>970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1025</v>
      </c>
      <c r="C10" s="28"/>
      <c r="D10" s="28"/>
      <c r="E10" s="28"/>
      <c r="F10" s="157" t="s">
        <v>961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103</v>
      </c>
      <c r="B11" s="28" t="s">
        <v>1027</v>
      </c>
      <c r="C11" s="28"/>
      <c r="D11" s="28"/>
      <c r="E11" s="28"/>
      <c r="F11" s="157" t="s">
        <v>963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104</v>
      </c>
      <c r="B12" s="129" t="s">
        <v>983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105</v>
      </c>
      <c r="B13" s="100" t="s">
        <v>984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1116</v>
      </c>
      <c r="C14" s="113"/>
      <c r="D14" s="113"/>
      <c r="E14" s="113"/>
      <c r="F14" s="105" t="s">
        <v>961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106</v>
      </c>
      <c r="B15" s="126" t="s">
        <v>1098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991</v>
      </c>
      <c r="C16" s="113"/>
      <c r="D16" s="113"/>
      <c r="E16" s="113"/>
      <c r="F16" s="105" t="s">
        <v>962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107</v>
      </c>
      <c r="B17" s="129" t="s">
        <v>985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108</v>
      </c>
      <c r="B18" s="126" t="s">
        <v>986</v>
      </c>
      <c r="C18" s="113"/>
      <c r="D18" s="113"/>
      <c r="E18" s="113"/>
      <c r="F18" s="105" t="s">
        <v>961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109</v>
      </c>
      <c r="B19" s="129" t="s">
        <v>964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110</v>
      </c>
      <c r="B20" s="126" t="s">
        <v>979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980</v>
      </c>
      <c r="C21" s="113"/>
      <c r="D21" s="113"/>
      <c r="E21" s="113"/>
      <c r="F21" s="105" t="s">
        <v>961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111</v>
      </c>
      <c r="B22" s="126" t="s">
        <v>981</v>
      </c>
      <c r="C22" s="113"/>
      <c r="D22" s="113"/>
      <c r="E22" s="113"/>
      <c r="F22" s="105" t="s">
        <v>961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112</v>
      </c>
      <c r="B23" s="126" t="s">
        <v>1102</v>
      </c>
      <c r="C23" s="113"/>
      <c r="D23" s="113"/>
      <c r="E23" s="113"/>
      <c r="F23" s="105" t="s">
        <v>961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113</v>
      </c>
      <c r="B24" s="129" t="s">
        <v>1001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114</v>
      </c>
      <c r="B25" s="126" t="s">
        <v>1040</v>
      </c>
      <c r="C25" s="113"/>
      <c r="D25" s="113"/>
      <c r="E25" s="113"/>
      <c r="F25" s="105" t="s">
        <v>961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115</v>
      </c>
      <c r="B26" s="300" t="s">
        <v>3</v>
      </c>
      <c r="C26" s="14"/>
      <c r="D26" s="14"/>
      <c r="E26" s="14"/>
      <c r="F26" s="13" t="s">
        <v>961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116</v>
      </c>
      <c r="B27" s="133" t="s">
        <v>1039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117</v>
      </c>
      <c r="B28" s="77" t="s">
        <v>967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118</v>
      </c>
      <c r="B29" s="38" t="s">
        <v>1024</v>
      </c>
      <c r="C29" s="39"/>
      <c r="D29" s="39"/>
      <c r="E29" s="98"/>
      <c r="F29" s="30" t="s">
        <v>961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119</v>
      </c>
      <c r="B30" s="27" t="s">
        <v>971</v>
      </c>
      <c r="C30" s="28"/>
      <c r="D30" s="28"/>
      <c r="E30" s="29"/>
      <c r="F30" s="40" t="s">
        <v>961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120</v>
      </c>
      <c r="B31" s="27" t="s">
        <v>987</v>
      </c>
      <c r="C31" s="28"/>
      <c r="D31" s="28"/>
      <c r="E31" s="29"/>
      <c r="F31" s="40" t="s">
        <v>961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121</v>
      </c>
      <c r="B32" s="79" t="s">
        <v>999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122</v>
      </c>
      <c r="B33" s="38" t="s">
        <v>1041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1028</v>
      </c>
      <c r="C34" s="39"/>
      <c r="D34" s="39"/>
      <c r="E34" s="98"/>
      <c r="F34" s="40" t="s">
        <v>962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123</v>
      </c>
      <c r="B35" s="38" t="s">
        <v>1031</v>
      </c>
      <c r="C35" s="39"/>
      <c r="D35" s="39"/>
      <c r="E35" s="98"/>
      <c r="F35" s="40" t="s">
        <v>962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124</v>
      </c>
      <c r="B36" s="38" t="s">
        <v>1032</v>
      </c>
      <c r="C36" s="39"/>
      <c r="D36" s="39"/>
      <c r="E36" s="98"/>
      <c r="F36" s="40" t="s">
        <v>962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125</v>
      </c>
      <c r="B37" s="38" t="s">
        <v>1036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1037</v>
      </c>
      <c r="C38" s="39"/>
      <c r="D38" s="39"/>
      <c r="E38" s="98"/>
      <c r="F38" s="40" t="s">
        <v>962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126</v>
      </c>
      <c r="B39" s="79" t="s">
        <v>1076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127</v>
      </c>
      <c r="B40" s="38" t="s">
        <v>1100</v>
      </c>
      <c r="C40" s="39"/>
      <c r="D40" s="39"/>
      <c r="E40" s="98"/>
      <c r="F40" s="40" t="s">
        <v>962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128</v>
      </c>
      <c r="B41" s="79" t="s">
        <v>972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129</v>
      </c>
      <c r="B42" s="38" t="s">
        <v>973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974</v>
      </c>
      <c r="C43" s="39"/>
      <c r="D43" s="39"/>
      <c r="E43" s="98"/>
      <c r="F43" s="40" t="s">
        <v>961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130</v>
      </c>
      <c r="B44" s="84" t="s">
        <v>976</v>
      </c>
      <c r="C44" s="39"/>
      <c r="D44" s="39"/>
      <c r="E44" s="98"/>
      <c r="F44" s="40" t="s">
        <v>961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131</v>
      </c>
      <c r="B45" s="27" t="s">
        <v>977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978</v>
      </c>
      <c r="C46" s="39"/>
      <c r="D46" s="67"/>
      <c r="E46" s="68"/>
      <c r="F46" s="40" t="s">
        <v>961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132</v>
      </c>
      <c r="B47" s="84" t="s">
        <v>1104</v>
      </c>
      <c r="C47" s="39"/>
      <c r="D47" s="67"/>
      <c r="E47" s="68"/>
      <c r="F47" s="40" t="s">
        <v>963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874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133</v>
      </c>
      <c r="B9" s="150" t="s">
        <v>996</v>
      </c>
      <c r="C9" s="143"/>
      <c r="D9" s="143"/>
      <c r="E9" s="143"/>
      <c r="F9" s="145" t="s">
        <v>963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134</v>
      </c>
      <c r="B10" s="129" t="s">
        <v>975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135</v>
      </c>
      <c r="B11" s="28" t="s">
        <v>1026</v>
      </c>
      <c r="C11" s="28"/>
      <c r="D11" s="28"/>
      <c r="E11" s="28"/>
      <c r="F11" s="157" t="s">
        <v>961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136</v>
      </c>
      <c r="B12" s="28" t="s">
        <v>970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1025</v>
      </c>
      <c r="C13" s="28"/>
      <c r="D13" s="28"/>
      <c r="E13" s="28"/>
      <c r="F13" s="157" t="s">
        <v>961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137</v>
      </c>
      <c r="B14" s="28" t="s">
        <v>1027</v>
      </c>
      <c r="C14" s="28"/>
      <c r="D14" s="28"/>
      <c r="E14" s="28"/>
      <c r="F14" s="157" t="s">
        <v>963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138</v>
      </c>
      <c r="B15" s="129" t="s">
        <v>983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139</v>
      </c>
      <c r="B16" s="100" t="s">
        <v>984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1116</v>
      </c>
      <c r="C17" s="113"/>
      <c r="D17" s="113"/>
      <c r="E17" s="113"/>
      <c r="F17" s="105" t="s">
        <v>961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140</v>
      </c>
      <c r="B18" s="126" t="s">
        <v>1103</v>
      </c>
      <c r="C18" s="113"/>
      <c r="D18" s="113"/>
      <c r="E18" s="113"/>
      <c r="F18" s="105" t="s">
        <v>961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141</v>
      </c>
      <c r="B19" s="126" t="s">
        <v>1099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1003</v>
      </c>
      <c r="C20" s="113"/>
      <c r="D20" s="113"/>
      <c r="E20" s="113"/>
      <c r="F20" s="105" t="s">
        <v>962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142</v>
      </c>
      <c r="B21" s="129" t="s">
        <v>985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143</v>
      </c>
      <c r="B22" s="126" t="s">
        <v>986</v>
      </c>
      <c r="C22" s="113"/>
      <c r="D22" s="113"/>
      <c r="E22" s="113"/>
      <c r="F22" s="105" t="s">
        <v>961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144</v>
      </c>
      <c r="B23" s="129" t="s">
        <v>964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145</v>
      </c>
      <c r="B24" s="126" t="s">
        <v>979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980</v>
      </c>
      <c r="C25" s="113"/>
      <c r="D25" s="113"/>
      <c r="E25" s="113"/>
      <c r="F25" s="105" t="s">
        <v>961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146</v>
      </c>
      <c r="B26" s="126" t="s">
        <v>981</v>
      </c>
      <c r="C26" s="113"/>
      <c r="D26" s="113"/>
      <c r="E26" s="113"/>
      <c r="F26" s="105" t="s">
        <v>961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147</v>
      </c>
      <c r="B27" s="126" t="s">
        <v>1102</v>
      </c>
      <c r="C27" s="113"/>
      <c r="D27" s="113"/>
      <c r="E27" s="113"/>
      <c r="F27" s="105" t="s">
        <v>961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148</v>
      </c>
      <c r="B28" s="119" t="s">
        <v>1042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149</v>
      </c>
      <c r="B29" s="151" t="s">
        <v>967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150</v>
      </c>
      <c r="B30" s="27" t="s">
        <v>1043</v>
      </c>
      <c r="C30" s="28"/>
      <c r="D30" s="28"/>
      <c r="E30" s="29"/>
      <c r="F30" s="30" t="s">
        <v>961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151</v>
      </c>
      <c r="B31" s="38" t="s">
        <v>971</v>
      </c>
      <c r="C31" s="39"/>
      <c r="D31" s="39"/>
      <c r="E31" s="98"/>
      <c r="F31" s="30" t="s">
        <v>961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152</v>
      </c>
      <c r="B32" s="27" t="s">
        <v>987</v>
      </c>
      <c r="C32" s="28"/>
      <c r="D32" s="28"/>
      <c r="E32" s="29"/>
      <c r="F32" s="40" t="s">
        <v>961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153</v>
      </c>
      <c r="B33" s="77" t="s">
        <v>999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154</v>
      </c>
      <c r="B34" s="38" t="s">
        <v>1029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1028</v>
      </c>
      <c r="C35" s="39"/>
      <c r="D35" s="39"/>
      <c r="E35" s="98"/>
      <c r="F35" s="40" t="s">
        <v>962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155</v>
      </c>
      <c r="B36" s="38" t="s">
        <v>1030</v>
      </c>
      <c r="C36" s="39"/>
      <c r="D36" s="39"/>
      <c r="E36" s="98"/>
      <c r="F36" s="40" t="s">
        <v>962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156</v>
      </c>
      <c r="B37" s="38" t="s">
        <v>1032</v>
      </c>
      <c r="C37" s="39"/>
      <c r="D37" s="39"/>
      <c r="E37" s="98"/>
      <c r="F37" s="40" t="s">
        <v>962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157</v>
      </c>
      <c r="B38" s="38" t="s">
        <v>1036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1037</v>
      </c>
      <c r="C39" s="39"/>
      <c r="D39" s="39"/>
      <c r="E39" s="98"/>
      <c r="F39" s="40" t="s">
        <v>962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158</v>
      </c>
      <c r="B40" s="79" t="s">
        <v>1076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159</v>
      </c>
      <c r="B41" s="38" t="s">
        <v>1100</v>
      </c>
      <c r="C41" s="39"/>
      <c r="D41" s="39"/>
      <c r="E41" s="98"/>
      <c r="F41" s="40" t="s">
        <v>962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160</v>
      </c>
      <c r="B42" s="79" t="s">
        <v>972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161</v>
      </c>
      <c r="B43" s="38" t="s">
        <v>973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974</v>
      </c>
      <c r="C44" s="39"/>
      <c r="D44" s="39"/>
      <c r="E44" s="98"/>
      <c r="F44" s="40" t="s">
        <v>961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162</v>
      </c>
      <c r="B45" s="84" t="s">
        <v>976</v>
      </c>
      <c r="C45" s="39"/>
      <c r="D45" s="39"/>
      <c r="E45" s="98"/>
      <c r="F45" s="40" t="s">
        <v>961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163</v>
      </c>
      <c r="B46" s="38" t="s">
        <v>977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978</v>
      </c>
      <c r="C47" s="39"/>
      <c r="D47" s="67"/>
      <c r="E47" s="68"/>
      <c r="F47" s="40" t="s">
        <v>961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164</v>
      </c>
      <c r="B48" s="84" t="s">
        <v>996</v>
      </c>
      <c r="C48" s="39"/>
      <c r="D48" s="39"/>
      <c r="E48" s="98"/>
      <c r="F48" s="40" t="s">
        <v>963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165</v>
      </c>
      <c r="B49" s="84" t="s">
        <v>1104</v>
      </c>
      <c r="C49" s="39"/>
      <c r="D49" s="67"/>
      <c r="E49" s="68"/>
      <c r="F49" s="40" t="s">
        <v>963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965</v>
      </c>
      <c r="D50" s="70"/>
      <c r="E50" s="72"/>
      <c r="F50" s="70" t="s">
        <v>952</v>
      </c>
      <c r="G50" s="72"/>
      <c r="H50" s="70" t="s">
        <v>959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960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875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166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167</v>
      </c>
      <c r="B10" s="28" t="s">
        <v>1026</v>
      </c>
      <c r="C10" s="28"/>
      <c r="D10" s="28"/>
      <c r="E10" s="28"/>
      <c r="F10" s="157" t="s">
        <v>961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168</v>
      </c>
      <c r="B11" s="28" t="s">
        <v>970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169</v>
      </c>
      <c r="B13" s="28" t="s">
        <v>1027</v>
      </c>
      <c r="C13" s="28"/>
      <c r="D13" s="28"/>
      <c r="E13" s="28"/>
      <c r="F13" s="157" t="s">
        <v>963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170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171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172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173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174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175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176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177</v>
      </c>
      <c r="B24" s="126" t="s">
        <v>981</v>
      </c>
      <c r="C24" s="113"/>
      <c r="D24" s="113"/>
      <c r="E24" s="113"/>
      <c r="F24" s="105" t="s">
        <v>961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178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179</v>
      </c>
      <c r="B26" s="119" t="s">
        <v>1044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180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181</v>
      </c>
      <c r="B28" s="159" t="s">
        <v>1024</v>
      </c>
      <c r="C28" s="152"/>
      <c r="D28" s="152"/>
      <c r="E28" s="153"/>
      <c r="F28" s="154" t="s">
        <v>961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182</v>
      </c>
      <c r="B29" s="27" t="s">
        <v>971</v>
      </c>
      <c r="C29" s="28"/>
      <c r="D29" s="28"/>
      <c r="E29" s="29"/>
      <c r="F29" s="30" t="s">
        <v>961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183</v>
      </c>
      <c r="B30" s="38" t="s">
        <v>987</v>
      </c>
      <c r="C30" s="39"/>
      <c r="D30" s="39"/>
      <c r="E30" s="98"/>
      <c r="F30" s="30" t="s">
        <v>961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184</v>
      </c>
      <c r="B31" s="77" t="s">
        <v>999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185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186</v>
      </c>
      <c r="B34" s="38" t="s">
        <v>1030</v>
      </c>
      <c r="C34" s="39"/>
      <c r="D34" s="39"/>
      <c r="E34" s="98"/>
      <c r="F34" s="40" t="s">
        <v>962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187</v>
      </c>
      <c r="B35" s="38" t="s">
        <v>1032</v>
      </c>
      <c r="C35" s="39"/>
      <c r="D35" s="39"/>
      <c r="E35" s="98"/>
      <c r="F35" s="40" t="s">
        <v>962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188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189</v>
      </c>
      <c r="B38" s="79" t="s">
        <v>1076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190</v>
      </c>
      <c r="B39" s="38" t="s">
        <v>1100</v>
      </c>
      <c r="C39" s="39"/>
      <c r="D39" s="39"/>
      <c r="E39" s="98"/>
      <c r="F39" s="40" t="s">
        <v>962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191</v>
      </c>
      <c r="B40" s="79" t="s">
        <v>972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192</v>
      </c>
      <c r="B41" s="38" t="s">
        <v>973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974</v>
      </c>
      <c r="C42" s="39"/>
      <c r="D42" s="39"/>
      <c r="E42" s="98"/>
      <c r="F42" s="40" t="s">
        <v>961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193</v>
      </c>
      <c r="B43" s="84" t="s">
        <v>976</v>
      </c>
      <c r="C43" s="39"/>
      <c r="D43" s="39"/>
      <c r="E43" s="98"/>
      <c r="F43" s="40" t="s">
        <v>961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194</v>
      </c>
      <c r="B44" s="38" t="s">
        <v>977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978</v>
      </c>
      <c r="C45" s="39"/>
      <c r="D45" s="67"/>
      <c r="E45" s="68"/>
      <c r="F45" s="40" t="s">
        <v>961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195</v>
      </c>
      <c r="B46" s="84" t="s">
        <v>996</v>
      </c>
      <c r="C46" s="39"/>
      <c r="D46" s="39"/>
      <c r="E46" s="98"/>
      <c r="F46" s="40" t="s">
        <v>963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196</v>
      </c>
      <c r="B47" s="100" t="s">
        <v>1104</v>
      </c>
      <c r="C47" s="39"/>
      <c r="D47" s="67"/>
      <c r="E47" s="68"/>
      <c r="F47" s="40" t="s">
        <v>963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965</v>
      </c>
      <c r="D48" s="70"/>
      <c r="E48" s="72"/>
      <c r="F48" s="70" t="s">
        <v>952</v>
      </c>
      <c r="G48" s="72"/>
      <c r="H48" s="70" t="s">
        <v>959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960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876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197</v>
      </c>
      <c r="B9" s="127" t="s">
        <v>975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198</v>
      </c>
      <c r="B10" s="152" t="s">
        <v>1026</v>
      </c>
      <c r="C10" s="152"/>
      <c r="D10" s="152"/>
      <c r="E10" s="152"/>
      <c r="F10" s="154" t="s">
        <v>961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199</v>
      </c>
      <c r="B11" s="152" t="s">
        <v>970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1025</v>
      </c>
      <c r="C12" s="28"/>
      <c r="D12" s="28"/>
      <c r="E12" s="28"/>
      <c r="F12" s="157" t="s">
        <v>961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200</v>
      </c>
      <c r="B13" s="28" t="s">
        <v>1027</v>
      </c>
      <c r="C13" s="28"/>
      <c r="D13" s="28"/>
      <c r="E13" s="28"/>
      <c r="F13" s="157" t="s">
        <v>963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201</v>
      </c>
      <c r="B14" s="129" t="s">
        <v>983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202</v>
      </c>
      <c r="B15" s="100" t="s">
        <v>984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1116</v>
      </c>
      <c r="C16" s="113"/>
      <c r="D16" s="113"/>
      <c r="E16" s="113"/>
      <c r="F16" s="105" t="s">
        <v>961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203</v>
      </c>
      <c r="B17" s="126" t="s">
        <v>1099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1003</v>
      </c>
      <c r="C18" s="113"/>
      <c r="D18" s="113"/>
      <c r="E18" s="113"/>
      <c r="F18" s="105" t="s">
        <v>962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204</v>
      </c>
      <c r="B19" s="129" t="s">
        <v>985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205</v>
      </c>
      <c r="B20" s="126" t="s">
        <v>986</v>
      </c>
      <c r="C20" s="113"/>
      <c r="D20" s="113"/>
      <c r="E20" s="113"/>
      <c r="F20" s="105" t="s">
        <v>961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206</v>
      </c>
      <c r="B21" s="129" t="s">
        <v>964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207</v>
      </c>
      <c r="B22" s="126" t="s">
        <v>979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980</v>
      </c>
      <c r="C23" s="113"/>
      <c r="D23" s="113"/>
      <c r="E23" s="113"/>
      <c r="F23" s="105" t="s">
        <v>961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208</v>
      </c>
      <c r="B24" s="126" t="s">
        <v>981</v>
      </c>
      <c r="C24" s="113"/>
      <c r="D24" s="113"/>
      <c r="E24" s="113"/>
      <c r="F24" s="105" t="s">
        <v>961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209</v>
      </c>
      <c r="B25" s="126" t="s">
        <v>1102</v>
      </c>
      <c r="C25" s="113"/>
      <c r="D25" s="113"/>
      <c r="E25" s="113"/>
      <c r="F25" s="105" t="s">
        <v>961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210</v>
      </c>
      <c r="B26" s="119" t="s">
        <v>1045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211</v>
      </c>
      <c r="B27" s="156" t="s">
        <v>967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212</v>
      </c>
      <c r="B28" s="159" t="s">
        <v>1024</v>
      </c>
      <c r="C28" s="152"/>
      <c r="D28" s="152"/>
      <c r="E28" s="153"/>
      <c r="F28" s="154" t="s">
        <v>961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213</v>
      </c>
      <c r="B29" s="27" t="s">
        <v>971</v>
      </c>
      <c r="C29" s="28"/>
      <c r="D29" s="28"/>
      <c r="E29" s="29"/>
      <c r="F29" s="30" t="s">
        <v>961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214</v>
      </c>
      <c r="B30" s="38" t="s">
        <v>987</v>
      </c>
      <c r="C30" s="39"/>
      <c r="D30" s="39"/>
      <c r="E30" s="98"/>
      <c r="F30" s="30" t="s">
        <v>961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215</v>
      </c>
      <c r="B31" s="77" t="s">
        <v>999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216</v>
      </c>
      <c r="B32" s="27" t="s">
        <v>1029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1028</v>
      </c>
      <c r="C33" s="28"/>
      <c r="D33" s="28"/>
      <c r="E33" s="29"/>
      <c r="F33" s="30" t="s">
        <v>962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217</v>
      </c>
      <c r="B34" s="38" t="s">
        <v>1031</v>
      </c>
      <c r="C34" s="39"/>
      <c r="D34" s="39"/>
      <c r="E34" s="98"/>
      <c r="F34" s="40" t="s">
        <v>962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218</v>
      </c>
      <c r="B35" s="38" t="s">
        <v>1032</v>
      </c>
      <c r="C35" s="39"/>
      <c r="D35" s="39"/>
      <c r="E35" s="98"/>
      <c r="F35" s="40" t="s">
        <v>962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219</v>
      </c>
      <c r="B36" s="38" t="s">
        <v>1036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1037</v>
      </c>
      <c r="C37" s="39"/>
      <c r="D37" s="39"/>
      <c r="E37" s="98"/>
      <c r="F37" s="40" t="s">
        <v>962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220</v>
      </c>
      <c r="B38" s="79" t="s">
        <v>1077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221</v>
      </c>
      <c r="B39" s="38" t="s">
        <v>1097</v>
      </c>
      <c r="C39" s="39"/>
      <c r="D39" s="39"/>
      <c r="E39" s="98"/>
      <c r="F39" s="40" t="s">
        <v>962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222</v>
      </c>
      <c r="B40" s="79" t="s">
        <v>988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223</v>
      </c>
      <c r="B41" s="38" t="s">
        <v>989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990</v>
      </c>
      <c r="C42" s="39"/>
      <c r="D42" s="39"/>
      <c r="E42" s="98"/>
      <c r="F42" s="40" t="s">
        <v>961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224</v>
      </c>
      <c r="B43" s="79" t="s">
        <v>972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225</v>
      </c>
      <c r="B44" s="38" t="s">
        <v>973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974</v>
      </c>
      <c r="C45" s="39"/>
      <c r="D45" s="39"/>
      <c r="E45" s="98"/>
      <c r="F45" s="40" t="s">
        <v>961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965</v>
      </c>
      <c r="D46" s="70"/>
      <c r="E46" s="72"/>
      <c r="F46" s="70" t="s">
        <v>952</v>
      </c>
      <c r="G46" s="72"/>
      <c r="H46" s="70" t="s">
        <v>959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960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877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226</v>
      </c>
      <c r="B9" s="100" t="s">
        <v>976</v>
      </c>
      <c r="C9" s="143"/>
      <c r="D9" s="143"/>
      <c r="E9" s="144"/>
      <c r="F9" s="145" t="s">
        <v>961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227</v>
      </c>
      <c r="B10" s="27" t="s">
        <v>977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978</v>
      </c>
      <c r="C11" s="39"/>
      <c r="D11" s="67"/>
      <c r="E11" s="68"/>
      <c r="F11" s="30" t="s">
        <v>961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228</v>
      </c>
      <c r="B12" s="27" t="s">
        <v>996</v>
      </c>
      <c r="C12" s="113"/>
      <c r="D12" s="113"/>
      <c r="E12" s="106"/>
      <c r="F12" s="139" t="s">
        <v>963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229</v>
      </c>
      <c r="B13" s="100" t="s">
        <v>1104</v>
      </c>
      <c r="C13" s="28"/>
      <c r="D13" s="147"/>
      <c r="E13" s="148"/>
      <c r="F13" s="40" t="s">
        <v>963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230</v>
      </c>
      <c r="B14" s="77" t="s">
        <v>975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231</v>
      </c>
      <c r="B15" s="38" t="s">
        <v>1026</v>
      </c>
      <c r="C15" s="28"/>
      <c r="D15" s="28"/>
      <c r="E15" s="29"/>
      <c r="F15" s="30" t="s">
        <v>961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232</v>
      </c>
      <c r="B16" s="38" t="s">
        <v>970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1025</v>
      </c>
      <c r="C17" s="39"/>
      <c r="D17" s="39"/>
      <c r="E17" s="98"/>
      <c r="F17" s="40" t="s">
        <v>961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233</v>
      </c>
      <c r="B18" s="38" t="s">
        <v>1027</v>
      </c>
      <c r="C18" s="39"/>
      <c r="D18" s="39"/>
      <c r="E18" s="98"/>
      <c r="F18" s="40" t="s">
        <v>963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234</v>
      </c>
      <c r="B19" s="79" t="s">
        <v>983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235</v>
      </c>
      <c r="B20" s="100" t="s">
        <v>984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1116</v>
      </c>
      <c r="C21" s="39"/>
      <c r="D21" s="39"/>
      <c r="E21" s="98"/>
      <c r="F21" s="40" t="s">
        <v>961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236</v>
      </c>
      <c r="B22" s="160" t="s">
        <v>1098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991</v>
      </c>
      <c r="C23" s="137"/>
      <c r="D23" s="137"/>
      <c r="E23" s="138"/>
      <c r="F23" s="40" t="s">
        <v>962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237</v>
      </c>
      <c r="B24" s="80" t="s">
        <v>985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238</v>
      </c>
      <c r="B25" s="38" t="s">
        <v>986</v>
      </c>
      <c r="C25" s="39"/>
      <c r="D25" s="39"/>
      <c r="E25" s="98"/>
      <c r="F25" s="40" t="s">
        <v>961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239</v>
      </c>
      <c r="B26" s="79" t="s">
        <v>964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240</v>
      </c>
      <c r="B27" s="38" t="s">
        <v>979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980</v>
      </c>
      <c r="C28" s="39"/>
      <c r="D28" s="39"/>
      <c r="E28" s="98"/>
      <c r="F28" s="40" t="s">
        <v>961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241</v>
      </c>
      <c r="B29" s="38" t="s">
        <v>981</v>
      </c>
      <c r="C29" s="39"/>
      <c r="D29" s="39"/>
      <c r="E29" s="98"/>
      <c r="F29" s="40" t="s">
        <v>961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242</v>
      </c>
      <c r="B30" s="160" t="s">
        <v>1102</v>
      </c>
      <c r="C30" s="137"/>
      <c r="D30" s="137"/>
      <c r="E30" s="138"/>
      <c r="F30" s="139" t="s">
        <v>961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243</v>
      </c>
      <c r="B31" s="80" t="s">
        <v>1001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244</v>
      </c>
      <c r="B32" s="27" t="s">
        <v>1002</v>
      </c>
      <c r="C32" s="39"/>
      <c r="D32" s="67"/>
      <c r="E32" s="68"/>
      <c r="F32" s="40" t="s">
        <v>961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245</v>
      </c>
      <c r="B33" s="38" t="s">
        <v>3</v>
      </c>
      <c r="C33" s="39"/>
      <c r="D33" s="67"/>
      <c r="E33" s="68"/>
      <c r="F33" s="40" t="s">
        <v>961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246</v>
      </c>
      <c r="B34" s="136" t="s">
        <v>1046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247</v>
      </c>
      <c r="B35" s="79" t="s">
        <v>967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248</v>
      </c>
      <c r="B36" s="27" t="s">
        <v>1024</v>
      </c>
      <c r="C36" s="39"/>
      <c r="D36" s="39"/>
      <c r="E36" s="98"/>
      <c r="F36" s="40" t="s">
        <v>961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249</v>
      </c>
      <c r="B37" s="38" t="s">
        <v>971</v>
      </c>
      <c r="C37" s="39"/>
      <c r="D37" s="39"/>
      <c r="E37" s="98"/>
      <c r="F37" s="40" t="s">
        <v>961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250</v>
      </c>
      <c r="B38" s="38" t="s">
        <v>1017</v>
      </c>
      <c r="C38" s="39"/>
      <c r="D38" s="39"/>
      <c r="E38" s="98"/>
      <c r="F38" s="40" t="s">
        <v>1018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251</v>
      </c>
      <c r="B39" s="27" t="s">
        <v>987</v>
      </c>
      <c r="C39" s="39"/>
      <c r="D39" s="39"/>
      <c r="E39" s="98"/>
      <c r="F39" s="40" t="s">
        <v>961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252</v>
      </c>
      <c r="B40" s="77" t="s">
        <v>999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253</v>
      </c>
      <c r="B41" s="27" t="s">
        <v>1029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1028</v>
      </c>
      <c r="C42" s="28"/>
      <c r="D42" s="28"/>
      <c r="E42" s="29"/>
      <c r="F42" s="40" t="s">
        <v>962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254</v>
      </c>
      <c r="B43" s="27" t="s">
        <v>1031</v>
      </c>
      <c r="C43" s="28"/>
      <c r="D43" s="28"/>
      <c r="E43" s="29"/>
      <c r="F43" s="40" t="s">
        <v>962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255</v>
      </c>
      <c r="B44" s="27" t="s">
        <v>1032</v>
      </c>
      <c r="C44" s="28"/>
      <c r="D44" s="28"/>
      <c r="E44" s="29"/>
      <c r="F44" s="40" t="s">
        <v>962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256</v>
      </c>
      <c r="B45" s="27" t="s">
        <v>1036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1037</v>
      </c>
      <c r="C46" s="28"/>
      <c r="D46" s="28"/>
      <c r="E46" s="29"/>
      <c r="F46" s="40" t="s">
        <v>962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965</v>
      </c>
      <c r="D47" s="70"/>
      <c r="E47" s="72"/>
      <c r="F47" s="70" t="s">
        <v>952</v>
      </c>
      <c r="G47" s="72"/>
      <c r="H47" s="70" t="s">
        <v>959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960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953</v>
      </c>
    </row>
    <row r="2" spans="1:13" ht="15" customHeight="1" thickTop="1">
      <c r="A2" s="7"/>
      <c r="B2" s="31" t="s">
        <v>944</v>
      </c>
      <c r="C2" s="4"/>
      <c r="D2" s="193" t="s">
        <v>938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945</v>
      </c>
      <c r="C3" s="5"/>
      <c r="D3" s="199"/>
      <c r="E3" s="199"/>
      <c r="F3" s="199"/>
      <c r="G3" s="199"/>
      <c r="H3" s="58"/>
      <c r="I3" s="60" t="s">
        <v>954</v>
      </c>
      <c r="J3" s="3"/>
      <c r="K3" s="42"/>
      <c r="L3" s="59"/>
      <c r="M3" s="81" t="s">
        <v>878</v>
      </c>
    </row>
    <row r="4" spans="1:13" ht="15" customHeight="1" thickTop="1">
      <c r="A4" s="8"/>
      <c r="B4" s="34" t="s">
        <v>946</v>
      </c>
      <c r="C4" s="5"/>
      <c r="D4" s="199" t="s">
        <v>966</v>
      </c>
      <c r="E4" s="199"/>
      <c r="F4" s="199"/>
      <c r="G4" s="199"/>
      <c r="H4" s="61" t="s">
        <v>947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948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955</v>
      </c>
      <c r="K6" s="14"/>
      <c r="L6" s="14"/>
      <c r="M6" s="341"/>
    </row>
    <row r="7" spans="1:13" ht="15" customHeight="1">
      <c r="A7" s="11" t="s">
        <v>949</v>
      </c>
      <c r="B7" s="12"/>
      <c r="C7" s="16" t="s">
        <v>950</v>
      </c>
      <c r="D7" s="12"/>
      <c r="E7" s="12"/>
      <c r="F7" s="17" t="s">
        <v>951</v>
      </c>
      <c r="G7" s="18" t="s">
        <v>956</v>
      </c>
      <c r="H7" s="43" t="s">
        <v>957</v>
      </c>
      <c r="I7" s="43"/>
      <c r="J7" s="49" t="s">
        <v>958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257</v>
      </c>
      <c r="B9" s="163" t="s">
        <v>1077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258</v>
      </c>
      <c r="B10" s="28" t="s">
        <v>1097</v>
      </c>
      <c r="C10" s="28"/>
      <c r="D10" s="28"/>
      <c r="E10" s="28"/>
      <c r="F10" s="157" t="s">
        <v>962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259</v>
      </c>
      <c r="B11" s="180" t="s">
        <v>988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260</v>
      </c>
      <c r="B12" s="28" t="s">
        <v>989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990</v>
      </c>
      <c r="C13" s="28"/>
      <c r="D13" s="28"/>
      <c r="E13" s="28"/>
      <c r="F13" s="157" t="s">
        <v>961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261</v>
      </c>
      <c r="B14" s="151" t="s">
        <v>972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262</v>
      </c>
      <c r="B15" s="27" t="s">
        <v>973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974</v>
      </c>
      <c r="C16" s="39"/>
      <c r="D16" s="39"/>
      <c r="E16" s="98"/>
      <c r="F16" s="30" t="s">
        <v>961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263</v>
      </c>
      <c r="B17" s="100" t="s">
        <v>976</v>
      </c>
      <c r="C17" s="28"/>
      <c r="D17" s="28"/>
      <c r="E17" s="29"/>
      <c r="F17" s="40" t="s">
        <v>961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264</v>
      </c>
      <c r="B18" s="27" t="s">
        <v>977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978</v>
      </c>
      <c r="C19" s="28"/>
      <c r="D19" s="147"/>
      <c r="E19" s="148"/>
      <c r="F19" s="30" t="s">
        <v>961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265</v>
      </c>
      <c r="B20" s="38" t="s">
        <v>996</v>
      </c>
      <c r="C20" s="137"/>
      <c r="D20" s="137"/>
      <c r="E20" s="138"/>
      <c r="F20" s="139" t="s">
        <v>963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266</v>
      </c>
      <c r="B21" s="84" t="s">
        <v>1104</v>
      </c>
      <c r="C21" s="39"/>
      <c r="D21" s="67"/>
      <c r="E21" s="68"/>
      <c r="F21" s="40" t="s">
        <v>963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267</v>
      </c>
      <c r="B22" s="79" t="s">
        <v>975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268</v>
      </c>
      <c r="B23" s="38" t="s">
        <v>1026</v>
      </c>
      <c r="C23" s="39"/>
      <c r="D23" s="39"/>
      <c r="E23" s="98"/>
      <c r="F23" s="40" t="s">
        <v>961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269</v>
      </c>
      <c r="B24" s="38" t="s">
        <v>970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1025</v>
      </c>
      <c r="C25" s="39"/>
      <c r="D25" s="39"/>
      <c r="E25" s="98"/>
      <c r="F25" s="40" t="s">
        <v>961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270</v>
      </c>
      <c r="B26" s="38" t="s">
        <v>1027</v>
      </c>
      <c r="C26" s="28"/>
      <c r="D26" s="28"/>
      <c r="E26" s="29"/>
      <c r="F26" s="40" t="s">
        <v>963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271</v>
      </c>
      <c r="B27" s="79" t="s">
        <v>983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272</v>
      </c>
      <c r="B28" s="100" t="s">
        <v>984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1116</v>
      </c>
      <c r="C29" s="39"/>
      <c r="D29" s="39"/>
      <c r="E29" s="98"/>
      <c r="F29" s="40" t="s">
        <v>961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273</v>
      </c>
      <c r="B30" s="38" t="s">
        <v>1101</v>
      </c>
      <c r="C30" s="39"/>
      <c r="D30" s="39"/>
      <c r="E30" s="98"/>
      <c r="F30" s="40" t="s">
        <v>961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274</v>
      </c>
      <c r="B31" s="160" t="s">
        <v>1098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991</v>
      </c>
      <c r="C32" s="137"/>
      <c r="D32" s="137"/>
      <c r="E32" s="138"/>
      <c r="F32" s="40" t="s">
        <v>962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275</v>
      </c>
      <c r="B33" s="80" t="s">
        <v>985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276</v>
      </c>
      <c r="B34" s="27" t="s">
        <v>986</v>
      </c>
      <c r="C34" s="39"/>
      <c r="D34" s="39"/>
      <c r="E34" s="98"/>
      <c r="F34" s="40" t="s">
        <v>961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277</v>
      </c>
      <c r="B35" s="79" t="s">
        <v>964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278</v>
      </c>
      <c r="B36" s="38" t="s">
        <v>979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980</v>
      </c>
      <c r="C37" s="39"/>
      <c r="D37" s="39"/>
      <c r="E37" s="98"/>
      <c r="F37" s="40" t="s">
        <v>961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279</v>
      </c>
      <c r="B38" s="38" t="s">
        <v>981</v>
      </c>
      <c r="C38" s="39"/>
      <c r="D38" s="39"/>
      <c r="E38" s="98"/>
      <c r="F38" s="40" t="s">
        <v>961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280</v>
      </c>
      <c r="B39" s="160" t="s">
        <v>1102</v>
      </c>
      <c r="C39" s="137"/>
      <c r="D39" s="137"/>
      <c r="E39" s="138"/>
      <c r="F39" s="139" t="s">
        <v>961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281</v>
      </c>
      <c r="B40" s="116" t="s">
        <v>1001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282</v>
      </c>
      <c r="B41" s="100" t="s">
        <v>1002</v>
      </c>
      <c r="C41" s="39"/>
      <c r="D41" s="39"/>
      <c r="E41" s="98"/>
      <c r="F41" s="40" t="s">
        <v>961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283</v>
      </c>
      <c r="B42" s="27" t="s">
        <v>3</v>
      </c>
      <c r="C42" s="39"/>
      <c r="D42" s="67"/>
      <c r="E42" s="68"/>
      <c r="F42" s="40" t="s">
        <v>961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965</v>
      </c>
      <c r="D43" s="70"/>
      <c r="E43" s="72"/>
      <c r="F43" s="70" t="s">
        <v>952</v>
      </c>
      <c r="G43" s="72"/>
      <c r="H43" s="70" t="s">
        <v>959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960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Celso Braulio Alves Mendes</cp:lastModifiedBy>
  <cp:lastPrinted>2014-09-15T12:44:13Z</cp:lastPrinted>
  <dcterms:created xsi:type="dcterms:W3CDTF">1996-10-29T12:43:50Z</dcterms:created>
  <dcterms:modified xsi:type="dcterms:W3CDTF">2015-02-24T17:16:57Z</dcterms:modified>
  <cp:category/>
  <cp:version/>
  <cp:contentType/>
  <cp:contentStatus/>
</cp:coreProperties>
</file>